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4" activeTab="2"/>
  </bookViews>
  <sheets>
    <sheet name="квалификация" sheetId="1" r:id="rId1"/>
    <sheet name="раунды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<sst xmlns="http://schemas.openxmlformats.org/spreadsheetml/2006/main" count="92" uniqueCount="50">
  <si>
    <t>Федерация боулинга</t>
  </si>
  <si>
    <t>Волгоградской области</t>
  </si>
  <si>
    <t>Открытый Чемпионат Волгоградской области по боулингу 2022</t>
  </si>
  <si>
    <t xml:space="preserve">1 этап </t>
  </si>
  <si>
    <t>29 января 2022 г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</si>
  <si>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</si>
  <si>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</si>
  <si>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</si>
  <si>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</si>
  <si>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</si>
  <si>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</si>
  <si>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</si>
  <si>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</si>
  <si>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Мисходжев Руслан</t>
  </si>
  <si>
    <t>Безотосный Алексей</t>
  </si>
  <si>
    <t>Плиев Олег</t>
  </si>
  <si>
    <t>Шукаев Максим</t>
  </si>
  <si>
    <t>Лаптев Вячеслав</t>
  </si>
  <si>
    <t>Марченко Петр</t>
  </si>
  <si>
    <t>Григоренко Сергей</t>
  </si>
  <si>
    <t>Иванова Ольга</t>
  </si>
  <si>
    <t>Фамин Денис</t>
  </si>
  <si>
    <t>Карпов Сергей</t>
  </si>
  <si>
    <t>Криворотов Виктор</t>
  </si>
  <si>
    <t>Гущин Александр</t>
  </si>
  <si>
    <t>Мезинов Антон</t>
  </si>
  <si>
    <t>Поляков Александр</t>
  </si>
  <si>
    <t>Лазарев Сергей</t>
  </si>
  <si>
    <t>Лявин Андрей</t>
  </si>
  <si>
    <t>Белов Андрей</t>
  </si>
  <si>
    <t>Мясников Владимир</t>
  </si>
  <si>
    <t>Тихонов Константин</t>
  </si>
  <si>
    <t>Хохлов Сергей</t>
  </si>
  <si>
    <t>Севостьянов Николай</t>
  </si>
  <si>
    <t>Шатыгина Ирина</t>
  </si>
  <si>
    <t>Алымов Сергей</t>
  </si>
  <si>
    <t>Жиделев Андрей</t>
  </si>
  <si>
    <t xml:space="preserve"> Открытый  Чемпионат Волгоградской области по боулингу  2022</t>
  </si>
  <si>
    <t>1 этап</t>
  </si>
  <si>
    <t>30 января 2022 г.</t>
  </si>
  <si>
    <t>29 января 2022 г.</t>
  </si>
  <si>
    <t>место</t>
  </si>
  <si>
    <t>мин.</t>
  </si>
  <si>
    <t>Игры</t>
  </si>
  <si>
    <t>Гушин Александр</t>
  </si>
  <si>
    <t xml:space="preserve">место </t>
  </si>
  <si>
    <t xml:space="preserve"> Открытый  Чемпионат Волгоградской области по боулингу  2021</t>
  </si>
  <si>
    <t>30 января 2021г.</t>
  </si>
  <si>
    <t>ФИНАЛ</t>
  </si>
  <si>
    <t>мин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</si>
</sst>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38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0.5"/>
      <color indexed="9"/>
      <name val="Arial"/>
      <family val="2"/>
    </font>
    <font>
      <sz val="10.5"/>
      <name val="Arial"/>
      <family val="2"/>
    </font>
    <font>
      <sz val="14"/>
      <name val="Times New Roman"/>
      <family val="1"/>
    </font>
    <font>
      <b/>
      <sz val="12"/>
      <color indexed="9"/>
      <name val="Arial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name val="Arial"/>
      <family val="2"/>
    </font>
    <font>
      <sz val="18"/>
      <name val="Times New Roman"/>
      <family val="1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8" fillId="0" borderId="0" xfId="0" applyFont="1" applyBorder="1" applyAlignment="1">
      <alignment/>
    </xf>
    <xf numFmtId="164" fontId="12" fillId="0" borderId="1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/>
    </xf>
    <xf numFmtId="164" fontId="12" fillId="0" borderId="4" xfId="0" applyFont="1" applyFill="1" applyBorder="1" applyAlignment="1">
      <alignment horizontal="center" vertical="center"/>
    </xf>
    <xf numFmtId="164" fontId="12" fillId="0" borderId="1" xfId="0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2" fillId="0" borderId="5" xfId="0" applyFont="1" applyFill="1" applyBorder="1" applyAlignment="1">
      <alignment horizontal="center" vertical="center"/>
    </xf>
    <xf numFmtId="164" fontId="16" fillId="0" borderId="6" xfId="0" applyFont="1" applyFill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0" fillId="0" borderId="1" xfId="0" applyFont="1" applyBorder="1" applyAlignment="1">
      <alignment horizontal="left"/>
    </xf>
    <xf numFmtId="164" fontId="13" fillId="0" borderId="2" xfId="0" applyFont="1" applyFill="1" applyBorder="1" applyAlignment="1">
      <alignment horizontal="center" vertical="center"/>
    </xf>
    <xf numFmtId="164" fontId="18" fillId="2" borderId="7" xfId="0" applyFont="1" applyFill="1" applyBorder="1" applyAlignment="1">
      <alignment horizontal="center"/>
    </xf>
    <xf numFmtId="164" fontId="19" fillId="0" borderId="7" xfId="0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4" fontId="16" fillId="0" borderId="7" xfId="0" applyFont="1" applyFill="1" applyBorder="1" applyAlignment="1">
      <alignment horizontal="center"/>
    </xf>
    <xf numFmtId="164" fontId="10" fillId="0" borderId="8" xfId="0" applyFont="1" applyBorder="1" applyAlignment="1">
      <alignment horizontal="left"/>
    </xf>
    <xf numFmtId="164" fontId="16" fillId="0" borderId="7" xfId="0" applyFont="1" applyFill="1" applyBorder="1" applyAlignment="1">
      <alignment horizontal="center" vertical="center"/>
    </xf>
    <xf numFmtId="164" fontId="13" fillId="0" borderId="9" xfId="0" applyFont="1" applyFill="1" applyBorder="1" applyAlignment="1">
      <alignment horizontal="center"/>
    </xf>
    <xf numFmtId="164" fontId="13" fillId="0" borderId="2" xfId="0" applyFont="1" applyFill="1" applyBorder="1" applyAlignment="1">
      <alignment horizontal="center"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10" fillId="0" borderId="8" xfId="0" applyFont="1" applyBorder="1" applyAlignment="1">
      <alignment/>
    </xf>
    <xf numFmtId="164" fontId="20" fillId="0" borderId="0" xfId="0" applyFont="1" applyFill="1" applyBorder="1" applyAlignment="1">
      <alignment/>
    </xf>
    <xf numFmtId="164" fontId="21" fillId="0" borderId="0" xfId="0" applyFont="1" applyAlignment="1">
      <alignment/>
    </xf>
    <xf numFmtId="164" fontId="10" fillId="0" borderId="0" xfId="0" applyFont="1" applyAlignment="1">
      <alignment/>
    </xf>
    <xf numFmtId="164" fontId="22" fillId="0" borderId="0" xfId="0" applyFont="1" applyAlignment="1">
      <alignment/>
    </xf>
    <xf numFmtId="164" fontId="23" fillId="3" borderId="10" xfId="0" applyFont="1" applyFill="1" applyBorder="1" applyAlignment="1">
      <alignment horizontal="center"/>
    </xf>
    <xf numFmtId="164" fontId="24" fillId="0" borderId="4" xfId="0" applyFont="1" applyFill="1" applyBorder="1" applyAlignment="1">
      <alignment horizontal="center" vertical="center"/>
    </xf>
    <xf numFmtId="164" fontId="25" fillId="0" borderId="1" xfId="0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 horizontal="center" vertical="center"/>
    </xf>
    <xf numFmtId="164" fontId="23" fillId="4" borderId="10" xfId="0" applyFont="1" applyFill="1" applyBorder="1" applyAlignment="1">
      <alignment horizontal="center"/>
    </xf>
    <xf numFmtId="164" fontId="27" fillId="0" borderId="0" xfId="0" applyFont="1" applyBorder="1" applyAlignment="1">
      <alignment/>
    </xf>
    <xf numFmtId="164" fontId="28" fillId="0" borderId="0" xfId="0" applyFont="1" applyBorder="1" applyAlignment="1">
      <alignment/>
    </xf>
    <xf numFmtId="164" fontId="28" fillId="0" borderId="0" xfId="0" applyFont="1" applyAlignment="1">
      <alignment/>
    </xf>
    <xf numFmtId="164" fontId="24" fillId="0" borderId="1" xfId="0" applyFont="1" applyBorder="1" applyAlignment="1">
      <alignment horizontal="left"/>
    </xf>
    <xf numFmtId="164" fontId="29" fillId="2" borderId="5" xfId="0" applyFont="1" applyFill="1" applyBorder="1" applyAlignment="1">
      <alignment horizontal="center"/>
    </xf>
    <xf numFmtId="164" fontId="29" fillId="2" borderId="1" xfId="0" applyFont="1" applyFill="1" applyBorder="1" applyAlignment="1">
      <alignment horizontal="center"/>
    </xf>
    <xf numFmtId="164" fontId="19" fillId="0" borderId="6" xfId="0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7" fillId="0" borderId="5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7" fillId="0" borderId="5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6" fillId="0" borderId="0" xfId="0" applyFont="1" applyFill="1" applyAlignment="1">
      <alignment/>
    </xf>
    <xf numFmtId="165" fontId="24" fillId="0" borderId="4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4" fontId="30" fillId="0" borderId="2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center"/>
    </xf>
    <xf numFmtId="164" fontId="25" fillId="0" borderId="4" xfId="0" applyFont="1" applyFill="1" applyBorder="1" applyAlignment="1">
      <alignment horizontal="center" vertical="center"/>
    </xf>
    <xf numFmtId="164" fontId="26" fillId="0" borderId="1" xfId="0" applyFont="1" applyFill="1" applyBorder="1" applyAlignment="1">
      <alignment horizontal="center" vertical="center" wrapText="1"/>
    </xf>
    <xf numFmtId="164" fontId="31" fillId="0" borderId="5" xfId="0" applyFont="1" applyFill="1" applyBorder="1" applyAlignment="1">
      <alignment horizontal="center" vertical="center"/>
    </xf>
    <xf numFmtId="164" fontId="31" fillId="0" borderId="1" xfId="0" applyFont="1" applyFill="1" applyBorder="1" applyAlignment="1">
      <alignment horizontal="center" vertical="center"/>
    </xf>
    <xf numFmtId="164" fontId="32" fillId="2" borderId="5" xfId="0" applyFont="1" applyFill="1" applyBorder="1" applyAlignment="1">
      <alignment horizontal="center"/>
    </xf>
    <xf numFmtId="164" fontId="32" fillId="2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1" fillId="0" borderId="0" xfId="0" applyFont="1" applyAlignment="1">
      <alignment/>
    </xf>
    <xf numFmtId="164" fontId="25" fillId="0" borderId="0" xfId="0" applyFont="1" applyAlignment="1">
      <alignment/>
    </xf>
    <xf numFmtId="164" fontId="12" fillId="0" borderId="0" xfId="0" applyFont="1" applyAlignment="1">
      <alignment/>
    </xf>
    <xf numFmtId="164" fontId="35" fillId="0" borderId="0" xfId="0" applyFont="1" applyAlignment="1">
      <alignment/>
    </xf>
    <xf numFmtId="164" fontId="25" fillId="0" borderId="1" xfId="0" applyFont="1" applyFill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12" fillId="0" borderId="1" xfId="0" applyFont="1" applyBorder="1" applyAlignment="1">
      <alignment horizontal="left"/>
    </xf>
    <xf numFmtId="164" fontId="36" fillId="2" borderId="5" xfId="0" applyFont="1" applyFill="1" applyBorder="1" applyAlignment="1">
      <alignment horizontal="center"/>
    </xf>
    <xf numFmtId="164" fontId="36" fillId="2" borderId="1" xfId="0" applyFont="1" applyFill="1" applyBorder="1" applyAlignment="1">
      <alignment horizontal="center"/>
    </xf>
    <xf numFmtId="164" fontId="24" fillId="0" borderId="5" xfId="0" applyFont="1" applyFill="1" applyBorder="1" applyAlignment="1">
      <alignment horizontal="center" vertical="center"/>
    </xf>
    <xf numFmtId="164" fontId="24" fillId="0" borderId="1" xfId="0" applyFont="1" applyFill="1" applyBorder="1" applyAlignment="1">
      <alignment horizontal="center" vertical="center"/>
    </xf>
    <xf numFmtId="164" fontId="3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533400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6675"/>
          <a:ext cx="5048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66675</xdr:rowOff>
    </xdr:from>
    <xdr:to>
      <xdr:col>10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zoomScale="70" zoomScaleNormal="70" workbookViewId="0" topLeftCell="A9">
      <selection activeCell="B16" sqref="B16"/>
    </sheetView>
  </sheetViews>
  <sheetFormatPr defaultColWidth="9.140625" defaultRowHeight="12.75"/>
  <cols>
    <col min="1" max="1" width="10.140625" style="0" customWidth="1"/>
    <col min="2" max="2" width="30.7109375" style="0" customWidth="1"/>
    <col min="8" max="9" width="7.140625" style="0" customWidth="1"/>
    <col min="10" max="10" width="8.7109375" style="0" customWidth="1"/>
    <col min="11" max="11" width="9.57421875" style="0" customWidth="1"/>
    <col min="12" max="12" width="14.8515625" style="0" customWidth="1"/>
    <col min="13" max="13" width="12.00390625" style="0" customWidth="1"/>
    <col min="14" max="16" width="0" style="0" hidden="1" customWidth="1"/>
    <col min="255" max="16384" width="11.57421875" style="0" customWidth="1"/>
  </cols>
  <sheetData>
    <row r="1" spans="6:8" ht="17.25" customHeight="1">
      <c r="F1" s="1"/>
      <c r="G1" s="1"/>
      <c r="H1" s="2"/>
    </row>
    <row r="2" spans="8:10" ht="12.75">
      <c r="H2" s="3" t="s">
        <v>0</v>
      </c>
      <c r="I2" s="4"/>
      <c r="J2" s="4"/>
    </row>
    <row r="3" spans="8:10" ht="10.5" customHeight="1">
      <c r="H3" s="3" t="s">
        <v>1</v>
      </c>
      <c r="I3" s="4"/>
      <c r="J3" s="4"/>
    </row>
    <row r="4" ht="13.5" customHeight="1"/>
    <row r="5" spans="1:15" ht="24" customHeight="1">
      <c r="A5" s="5" t="s">
        <v>2</v>
      </c>
      <c r="B5" s="6"/>
      <c r="C5" s="7"/>
      <c r="D5" s="6"/>
      <c r="E5" s="6"/>
      <c r="F5" s="6"/>
      <c r="G5" s="6"/>
      <c r="H5" s="6"/>
      <c r="I5" s="6"/>
      <c r="J5" s="6"/>
      <c r="K5" s="6"/>
      <c r="N5" s="8"/>
      <c r="O5" s="8"/>
    </row>
    <row r="6" spans="3:15" s="9" customFormat="1" ht="28.5" customHeight="1">
      <c r="C6" s="10"/>
      <c r="D6" s="11" t="s">
        <v>3</v>
      </c>
      <c r="E6" s="12"/>
      <c r="F6" s="11" t="s">
        <v>4</v>
      </c>
      <c r="G6" s="11"/>
      <c r="H6" s="10"/>
      <c r="I6" s="10"/>
      <c r="N6" s="13"/>
      <c r="O6" s="13"/>
    </row>
    <row r="7" spans="1:15" s="21" customFormat="1" ht="21.75" customHeight="1">
      <c r="A7" s="14" t="s">
        <v>5</v>
      </c>
      <c r="B7" s="14" t="s">
        <v>6</v>
      </c>
      <c r="C7" s="15" t="s">
        <v>7</v>
      </c>
      <c r="D7" s="16" t="s">
        <v>8</v>
      </c>
      <c r="E7" s="16"/>
      <c r="F7" s="16"/>
      <c r="G7" s="16"/>
      <c r="H7" s="16"/>
      <c r="I7" s="16"/>
      <c r="J7" s="16"/>
      <c r="K7" s="17" t="s">
        <v>9</v>
      </c>
      <c r="L7" s="18" t="s">
        <v>10</v>
      </c>
      <c r="M7" s="14" t="s">
        <v>11</v>
      </c>
      <c r="N7" s="19"/>
      <c r="O7" s="20"/>
    </row>
    <row r="8" spans="1:15" s="21" customFormat="1" ht="23.25" customHeight="1">
      <c r="A8" s="14"/>
      <c r="B8" s="14"/>
      <c r="C8" s="15"/>
      <c r="D8" s="22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23" t="s">
        <v>12</v>
      </c>
      <c r="K8" s="17"/>
      <c r="L8" s="18"/>
      <c r="M8" s="14"/>
      <c r="N8" s="24">
        <f>MIN(B8:G8)</f>
        <v>1</v>
      </c>
      <c r="O8" s="20"/>
    </row>
    <row r="9" spans="1:17" s="21" customFormat="1" ht="16.5" customHeight="1">
      <c r="A9" s="14">
        <v>1</v>
      </c>
      <c r="B9" s="25" t="s">
        <v>13</v>
      </c>
      <c r="C9" s="26">
        <v>5</v>
      </c>
      <c r="D9" s="27">
        <v>260</v>
      </c>
      <c r="E9" s="27">
        <v>184</v>
      </c>
      <c r="F9" s="27">
        <v>243</v>
      </c>
      <c r="G9" s="27">
        <v>153</v>
      </c>
      <c r="H9" s="27">
        <v>226</v>
      </c>
      <c r="I9" s="27">
        <v>181</v>
      </c>
      <c r="J9" s="28"/>
      <c r="K9" s="29">
        <f>IF(J9&gt;0,(SUM(D9:J9)-MIN(D9:J9)),SUM(D9:I9))</f>
        <v>1247</v>
      </c>
      <c r="L9" s="30">
        <f>K9+C9*(IF(J9&gt;0,6,COUNTIF(D9:I9,"&gt;0")))</f>
        <v>1277</v>
      </c>
      <c r="M9" s="31">
        <f>IF(L9&gt;0,L9/COUNTA(D9:I9),0)</f>
        <v>212.83333333333334</v>
      </c>
      <c r="N9" s="24">
        <f>MIN(B9:G9)</f>
        <v>5</v>
      </c>
      <c r="O9" s="20"/>
      <c r="Q9" s="21">
        <f>MAX(D9:I9)</f>
        <v>260</v>
      </c>
    </row>
    <row r="10" spans="1:17" s="21" customFormat="1" ht="16.5" customHeight="1">
      <c r="A10" s="14">
        <v>2</v>
      </c>
      <c r="B10" s="25" t="s">
        <v>14</v>
      </c>
      <c r="C10" s="26">
        <v>5</v>
      </c>
      <c r="D10" s="32">
        <v>188</v>
      </c>
      <c r="E10" s="32">
        <v>194</v>
      </c>
      <c r="F10" s="32">
        <v>205</v>
      </c>
      <c r="G10" s="32">
        <v>197</v>
      </c>
      <c r="H10" s="32">
        <v>213</v>
      </c>
      <c r="I10" s="32">
        <v>219</v>
      </c>
      <c r="J10" s="28"/>
      <c r="K10" s="29">
        <f>IF(J10&gt;0,(SUM(D10:J10)-MIN(D10:J10)),SUM(D10:I10))</f>
        <v>1216</v>
      </c>
      <c r="L10" s="30">
        <f>K10+C10*(IF(J10&gt;0,6,COUNTIF(D10:I10,"&gt;0")))</f>
        <v>1246</v>
      </c>
      <c r="M10" s="31">
        <f>IF(L10&gt;0,L10/COUNTA(D10:I10),0)</f>
        <v>207.66666666666666</v>
      </c>
      <c r="N10" s="24">
        <f>MIN(B10:G10)</f>
        <v>5</v>
      </c>
      <c r="O10" s="20"/>
      <c r="Q10" s="21">
        <f>MAX(D10:I10)</f>
        <v>219</v>
      </c>
    </row>
    <row r="11" spans="1:17" s="21" customFormat="1" ht="16.5" customHeight="1">
      <c r="A11" s="14">
        <v>3</v>
      </c>
      <c r="B11" s="33" t="s">
        <v>15</v>
      </c>
      <c r="C11" s="26">
        <v>5</v>
      </c>
      <c r="D11" s="27">
        <v>138</v>
      </c>
      <c r="E11" s="27">
        <v>158</v>
      </c>
      <c r="F11" s="27">
        <v>200</v>
      </c>
      <c r="G11" s="27">
        <v>203</v>
      </c>
      <c r="H11" s="27">
        <v>224</v>
      </c>
      <c r="I11" s="27">
        <v>197</v>
      </c>
      <c r="J11" s="28">
        <v>195</v>
      </c>
      <c r="K11" s="29">
        <f>IF(J11&gt;0,(SUM(D11:J11)-MIN(D11:J11)),SUM(D11:I11))</f>
        <v>1177</v>
      </c>
      <c r="L11" s="30">
        <f>K11+C11*(IF(J11&gt;0,6,COUNTIF(D11:I11,"&gt;0")))</f>
        <v>1207</v>
      </c>
      <c r="M11" s="31">
        <f>IF(L11&gt;0,L11/COUNTA(D11:I11),0)</f>
        <v>201.16666666666666</v>
      </c>
      <c r="N11" s="24">
        <f>MIN(B11:G11)</f>
        <v>5</v>
      </c>
      <c r="O11" s="20"/>
      <c r="Q11" s="21">
        <f>MAX(D11:I11)</f>
        <v>224</v>
      </c>
    </row>
    <row r="12" spans="1:17" s="21" customFormat="1" ht="16.5" customHeight="1">
      <c r="A12" s="14">
        <v>4</v>
      </c>
      <c r="B12" s="25" t="s">
        <v>16</v>
      </c>
      <c r="C12" s="26"/>
      <c r="D12" s="27">
        <v>222</v>
      </c>
      <c r="E12" s="27">
        <v>175</v>
      </c>
      <c r="F12" s="27">
        <v>234</v>
      </c>
      <c r="G12" s="27">
        <v>161</v>
      </c>
      <c r="H12" s="27">
        <v>193</v>
      </c>
      <c r="I12" s="27">
        <v>218</v>
      </c>
      <c r="J12" s="28"/>
      <c r="K12" s="29">
        <f>IF(J12&gt;0,(SUM(D12:J12)-MIN(D12:J12)),SUM(D12:I12))</f>
        <v>1203</v>
      </c>
      <c r="L12" s="30">
        <f>K12+C12*(IF(J12&gt;0,6,COUNTIF(D12:I12,"&gt;0")))</f>
        <v>1203</v>
      </c>
      <c r="M12" s="31">
        <f>IF(L12&gt;0,L12/COUNTA(D12:I12),0)</f>
        <v>200.5</v>
      </c>
      <c r="N12" s="24">
        <f>MIN(B12:G12)</f>
        <v>161</v>
      </c>
      <c r="O12" s="20"/>
      <c r="Q12" s="21">
        <f>MAX(D12:I12)</f>
        <v>234</v>
      </c>
    </row>
    <row r="13" spans="1:17" s="21" customFormat="1" ht="16.5" customHeight="1">
      <c r="A13" s="14">
        <v>5</v>
      </c>
      <c r="B13" s="25" t="s">
        <v>17</v>
      </c>
      <c r="C13" s="26">
        <v>8</v>
      </c>
      <c r="D13" s="32">
        <v>187</v>
      </c>
      <c r="E13" s="32">
        <v>223</v>
      </c>
      <c r="F13" s="32">
        <v>186</v>
      </c>
      <c r="G13" s="32">
        <v>147</v>
      </c>
      <c r="H13" s="32">
        <v>190</v>
      </c>
      <c r="I13" s="32">
        <v>189</v>
      </c>
      <c r="J13" s="28">
        <v>171</v>
      </c>
      <c r="K13" s="29">
        <f>IF(J13&gt;0,(SUM(D13:J13)-MIN(D13:J13)),SUM(D13:I13))</f>
        <v>1146</v>
      </c>
      <c r="L13" s="30">
        <f>K13+C13*(IF(J13&gt;0,6,COUNTIF(D13:I13,"&gt;0")))</f>
        <v>1194</v>
      </c>
      <c r="M13" s="31">
        <f>IF(L13&gt;0,L13/COUNTA(D13:I13),0)</f>
        <v>199</v>
      </c>
      <c r="N13" s="24">
        <f>MIN(B13:G13)</f>
        <v>8</v>
      </c>
      <c r="O13" s="20"/>
      <c r="Q13" s="21">
        <f>MAX(D13:I13)</f>
        <v>223</v>
      </c>
    </row>
    <row r="14" spans="1:17" s="21" customFormat="1" ht="16.5" customHeight="1">
      <c r="A14" s="14">
        <v>6</v>
      </c>
      <c r="B14" s="25" t="s">
        <v>18</v>
      </c>
      <c r="C14" s="26"/>
      <c r="D14" s="34">
        <v>173</v>
      </c>
      <c r="E14" s="34">
        <v>227</v>
      </c>
      <c r="F14" s="34">
        <v>225</v>
      </c>
      <c r="G14" s="34">
        <v>191</v>
      </c>
      <c r="H14" s="34">
        <v>187</v>
      </c>
      <c r="I14" s="34">
        <v>189</v>
      </c>
      <c r="J14" s="28"/>
      <c r="K14" s="29">
        <f>IF(J14&gt;0,(SUM(D14:J14)-MIN(D14:J14)),SUM(D14:I14))</f>
        <v>1192</v>
      </c>
      <c r="L14" s="30">
        <f>K14+C14*(IF(J14&gt;0,6,COUNTIF(D14:I14,"&gt;0")))</f>
        <v>1192</v>
      </c>
      <c r="M14" s="31">
        <f>IF(L14&gt;0,L14/COUNTA(D14:I14),0)</f>
        <v>198.66666666666666</v>
      </c>
      <c r="N14" s="24">
        <f>MIN(B14:G14)</f>
        <v>173</v>
      </c>
      <c r="O14" s="20"/>
      <c r="Q14" s="21">
        <f>MAX(D14:I14)</f>
        <v>227</v>
      </c>
    </row>
    <row r="15" spans="1:17" s="21" customFormat="1" ht="16.5" customHeight="1">
      <c r="A15" s="14">
        <v>7</v>
      </c>
      <c r="B15" s="25" t="s">
        <v>19</v>
      </c>
      <c r="C15" s="26"/>
      <c r="D15" s="34">
        <v>171</v>
      </c>
      <c r="E15" s="34">
        <v>218</v>
      </c>
      <c r="F15" s="34">
        <v>186</v>
      </c>
      <c r="G15" s="34">
        <v>184</v>
      </c>
      <c r="H15" s="34">
        <v>169</v>
      </c>
      <c r="I15" s="34">
        <v>198</v>
      </c>
      <c r="J15" s="28">
        <v>224</v>
      </c>
      <c r="K15" s="29">
        <f>IF(J15&gt;0,(SUM(D15:J15)-MIN(D15:J15)),SUM(D15:I15))</f>
        <v>1181</v>
      </c>
      <c r="L15" s="30">
        <f>K15+C15*(IF(J15&gt;0,6,COUNTIF(D15:I15,"&gt;0")))</f>
        <v>1181</v>
      </c>
      <c r="M15" s="31">
        <f>IF(L15&gt;0,L15/COUNTA(D15:I15),0)</f>
        <v>196.83333333333334</v>
      </c>
      <c r="N15" s="24">
        <f>MIN(B15:G15)</f>
        <v>171</v>
      </c>
      <c r="O15" s="20"/>
      <c r="Q15" s="21">
        <f>MAX(D15:I15)</f>
        <v>218</v>
      </c>
    </row>
    <row r="16" spans="1:17" s="21" customFormat="1" ht="16.5" customHeight="1">
      <c r="A16" s="14">
        <v>8</v>
      </c>
      <c r="B16" s="25" t="s">
        <v>20</v>
      </c>
      <c r="C16" s="26">
        <v>15</v>
      </c>
      <c r="D16" s="34">
        <v>153</v>
      </c>
      <c r="E16" s="34">
        <v>199</v>
      </c>
      <c r="F16" s="34">
        <v>179</v>
      </c>
      <c r="G16" s="34">
        <v>200</v>
      </c>
      <c r="H16" s="34">
        <v>177</v>
      </c>
      <c r="I16" s="34">
        <v>150</v>
      </c>
      <c r="J16" s="28">
        <v>183</v>
      </c>
      <c r="K16" s="29">
        <f>IF(J16&gt;0,(SUM(D16:J16)-MIN(D16:J16)),SUM(D16:I16))</f>
        <v>1091</v>
      </c>
      <c r="L16" s="30">
        <f>K16+C16*(IF(J16&gt;0,6,COUNTIF(D16:I16,"&gt;0")))</f>
        <v>1181</v>
      </c>
      <c r="M16" s="31">
        <f>IF(L16&gt;0,L16/COUNTA(D16:I16),0)</f>
        <v>196.83333333333334</v>
      </c>
      <c r="N16" s="24">
        <f>MIN(B16:G16)</f>
        <v>15</v>
      </c>
      <c r="O16" s="20"/>
      <c r="Q16" s="21">
        <f>MAX(D16:I16)</f>
        <v>200</v>
      </c>
    </row>
    <row r="17" spans="1:17" s="21" customFormat="1" ht="16.5" customHeight="1">
      <c r="A17" s="14">
        <v>9</v>
      </c>
      <c r="B17" s="25" t="s">
        <v>21</v>
      </c>
      <c r="C17" s="26"/>
      <c r="D17" s="27">
        <v>173</v>
      </c>
      <c r="E17" s="27">
        <v>169</v>
      </c>
      <c r="F17" s="27">
        <v>211</v>
      </c>
      <c r="G17" s="27">
        <v>213</v>
      </c>
      <c r="H17" s="27">
        <v>214</v>
      </c>
      <c r="I17" s="27">
        <v>192</v>
      </c>
      <c r="J17" s="28"/>
      <c r="K17" s="29">
        <f>IF(J17&gt;0,(SUM(D17:J17)-MIN(D17:J17)),SUM(D17:I17))</f>
        <v>1172</v>
      </c>
      <c r="L17" s="30">
        <f>K17+C17*(IF(J17&gt;0,6,COUNTIF(D17:I17,"&gt;0")))</f>
        <v>1172</v>
      </c>
      <c r="M17" s="31">
        <f>IF(L17&gt;0,L17/COUNTA(D17:I17),0)</f>
        <v>195.33333333333334</v>
      </c>
      <c r="N17" s="24">
        <f>MIN(B17:G17)</f>
        <v>169</v>
      </c>
      <c r="O17" s="20"/>
      <c r="Q17" s="21">
        <f>MAX(D17:I17)</f>
        <v>214</v>
      </c>
    </row>
    <row r="18" spans="1:17" s="21" customFormat="1" ht="16.5" customHeight="1">
      <c r="A18" s="14">
        <v>10</v>
      </c>
      <c r="B18" s="25" t="s">
        <v>22</v>
      </c>
      <c r="C18" s="26">
        <v>8</v>
      </c>
      <c r="D18" s="34">
        <v>142</v>
      </c>
      <c r="E18" s="34">
        <v>174</v>
      </c>
      <c r="F18" s="34">
        <v>212</v>
      </c>
      <c r="G18" s="34">
        <v>195</v>
      </c>
      <c r="H18" s="34">
        <v>193</v>
      </c>
      <c r="I18" s="34">
        <v>155</v>
      </c>
      <c r="J18" s="28">
        <v>173</v>
      </c>
      <c r="K18" s="29">
        <f>IF(J18&gt;0,(SUM(D18:J18)-MIN(D18:J18)),SUM(D18:I18))</f>
        <v>1102</v>
      </c>
      <c r="L18" s="30">
        <f>K18+C18*(IF(J18&gt;0,6,COUNTIF(D18:I18,"&gt;0")))</f>
        <v>1150</v>
      </c>
      <c r="M18" s="31">
        <f>IF(L18&gt;0,L18/COUNTA(D18:I18),0)</f>
        <v>191.66666666666666</v>
      </c>
      <c r="N18" s="24">
        <f>MIN(B18:G18)</f>
        <v>8</v>
      </c>
      <c r="O18" s="20"/>
      <c r="Q18" s="21">
        <f>MAX(D18:I18)</f>
        <v>212</v>
      </c>
    </row>
    <row r="19" spans="1:17" s="21" customFormat="1" ht="16.5" customHeight="1">
      <c r="A19" s="14">
        <v>11</v>
      </c>
      <c r="B19" s="25" t="s">
        <v>23</v>
      </c>
      <c r="C19" s="35">
        <v>8</v>
      </c>
      <c r="D19" s="27">
        <v>142</v>
      </c>
      <c r="E19" s="27">
        <v>217</v>
      </c>
      <c r="F19" s="27">
        <v>177</v>
      </c>
      <c r="G19" s="27">
        <v>152</v>
      </c>
      <c r="H19" s="27">
        <v>151</v>
      </c>
      <c r="I19" s="27">
        <v>198</v>
      </c>
      <c r="J19" s="28">
        <v>174</v>
      </c>
      <c r="K19" s="29">
        <f>IF(J19&gt;0,(SUM(D19:J19)-MIN(D19:J19)),SUM(D19:I19))</f>
        <v>1069</v>
      </c>
      <c r="L19" s="30">
        <f>K19+C19*(IF(J19&gt;0,6,COUNTIF(D19:I19,"&gt;0")))</f>
        <v>1117</v>
      </c>
      <c r="M19" s="31">
        <f>IF(L19&gt;0,L19/COUNTA(D19:I19),0)</f>
        <v>186.16666666666666</v>
      </c>
      <c r="N19" s="24">
        <f>MIN(B19:G19)</f>
        <v>8</v>
      </c>
      <c r="O19" s="20"/>
      <c r="Q19" s="21">
        <f>MAX(D19:I19)</f>
        <v>217</v>
      </c>
    </row>
    <row r="20" spans="1:17" s="21" customFormat="1" ht="16.5" customHeight="1">
      <c r="A20" s="14">
        <v>12</v>
      </c>
      <c r="B20" s="25" t="s">
        <v>24</v>
      </c>
      <c r="C20" s="36">
        <v>8</v>
      </c>
      <c r="D20" s="27">
        <v>202</v>
      </c>
      <c r="E20" s="27">
        <v>123</v>
      </c>
      <c r="F20" s="27">
        <v>154</v>
      </c>
      <c r="G20" s="27">
        <v>159</v>
      </c>
      <c r="H20" s="27">
        <v>170</v>
      </c>
      <c r="I20" s="27">
        <v>160</v>
      </c>
      <c r="J20" s="28">
        <v>205</v>
      </c>
      <c r="K20" s="29">
        <f>IF(J20&gt;0,(SUM(D20:J20)-MIN(D20:J20)),SUM(D20:I20))</f>
        <v>1050</v>
      </c>
      <c r="L20" s="30">
        <f>K20+C20*(IF(J20&gt;0,6,COUNTIF(D20:I20,"&gt;0")))</f>
        <v>1098</v>
      </c>
      <c r="M20" s="31">
        <f>IF(L20&gt;0,L20/COUNTA(D20:I20),0)</f>
        <v>183</v>
      </c>
      <c r="N20" s="24">
        <f>MIN(B20:G20)</f>
        <v>8</v>
      </c>
      <c r="O20" s="20"/>
      <c r="Q20" s="21">
        <f>MAX(D20:I20)</f>
        <v>202</v>
      </c>
    </row>
    <row r="21" spans="1:17" s="21" customFormat="1" ht="16.5" customHeight="1">
      <c r="A21" s="14">
        <v>13</v>
      </c>
      <c r="B21" s="25" t="s">
        <v>25</v>
      </c>
      <c r="C21" s="36"/>
      <c r="D21" s="27">
        <v>169</v>
      </c>
      <c r="E21" s="27">
        <v>183</v>
      </c>
      <c r="F21" s="27">
        <v>223</v>
      </c>
      <c r="G21" s="27">
        <v>169</v>
      </c>
      <c r="H21" s="27">
        <v>143</v>
      </c>
      <c r="I21" s="27">
        <v>165</v>
      </c>
      <c r="J21" s="28">
        <v>185</v>
      </c>
      <c r="K21" s="29">
        <f>IF(J21&gt;0,(SUM(D21:J21)-MIN(D21:J21)),SUM(D21:I21))</f>
        <v>1094</v>
      </c>
      <c r="L21" s="30">
        <f>K21+C21*(IF(J21&gt;0,6,COUNTIF(D21:I21,"&gt;0")))</f>
        <v>1094</v>
      </c>
      <c r="M21" s="31">
        <f>IF(L21&gt;0,L21/COUNTA(D21:I21),0)</f>
        <v>182.33333333333334</v>
      </c>
      <c r="N21" s="24">
        <f>MIN(B21:G21)</f>
        <v>169</v>
      </c>
      <c r="O21" s="20"/>
      <c r="Q21" s="21">
        <f>MAX(D21:I21)</f>
        <v>223</v>
      </c>
    </row>
    <row r="22" spans="1:20" s="21" customFormat="1" ht="16.5" customHeight="1">
      <c r="A22" s="14">
        <v>14</v>
      </c>
      <c r="B22" s="25" t="s">
        <v>26</v>
      </c>
      <c r="C22" s="26"/>
      <c r="D22" s="27">
        <v>156</v>
      </c>
      <c r="E22" s="27">
        <v>177</v>
      </c>
      <c r="F22" s="27">
        <v>179</v>
      </c>
      <c r="G22" s="27">
        <v>198</v>
      </c>
      <c r="H22" s="27">
        <v>150</v>
      </c>
      <c r="I22" s="27">
        <v>158</v>
      </c>
      <c r="J22" s="28">
        <v>225</v>
      </c>
      <c r="K22" s="29">
        <f>IF(J22&gt;0,(SUM(D22:J22)-MIN(D22:J22)),SUM(D22:I22))</f>
        <v>1093</v>
      </c>
      <c r="L22" s="30">
        <f>K22+C22*(IF(J22&gt;0,6,COUNTIF(D22:I22,"&gt;0")))</f>
        <v>1093</v>
      </c>
      <c r="M22" s="31">
        <f>IF(L22&gt;0,L22/COUNTA(D22:I22),0)</f>
        <v>182.16666666666666</v>
      </c>
      <c r="N22" s="24">
        <f>MIN(B22:G22)</f>
        <v>156</v>
      </c>
      <c r="O22" s="20"/>
      <c r="P22" s="20"/>
      <c r="Q22" s="21">
        <f>MAX(D22:I22)</f>
        <v>198</v>
      </c>
      <c r="R22" s="20"/>
      <c r="S22" s="20"/>
      <c r="T22" s="20"/>
    </row>
    <row r="23" spans="1:20" s="21" customFormat="1" ht="16.5" customHeight="1">
      <c r="A23" s="14">
        <v>15</v>
      </c>
      <c r="B23" s="25" t="s">
        <v>27</v>
      </c>
      <c r="C23" s="26"/>
      <c r="D23" s="27">
        <v>170</v>
      </c>
      <c r="E23" s="27">
        <v>176</v>
      </c>
      <c r="F23" s="27">
        <v>160</v>
      </c>
      <c r="G23" s="27">
        <v>211</v>
      </c>
      <c r="H23" s="27">
        <v>156</v>
      </c>
      <c r="I23" s="27">
        <v>169</v>
      </c>
      <c r="J23" s="28">
        <v>167</v>
      </c>
      <c r="K23" s="29">
        <f>IF(J23&gt;0,(SUM(D23:J23)-MIN(D23:J23)),SUM(D23:I23))</f>
        <v>1053</v>
      </c>
      <c r="L23" s="30">
        <f>K23+C23*(IF(J23&gt;0,6,COUNTIF(D23:I23,"&gt;0")))</f>
        <v>1053</v>
      </c>
      <c r="M23" s="31">
        <f>IF(L23&gt;0,L23/COUNTA(D23:I23),0)</f>
        <v>175.5</v>
      </c>
      <c r="N23" s="24">
        <f>MIN(B23:G23)</f>
        <v>160</v>
      </c>
      <c r="O23" s="20"/>
      <c r="P23" s="20"/>
      <c r="Q23" s="21">
        <f>MAX(D23:I23)</f>
        <v>211</v>
      </c>
      <c r="R23" s="20"/>
      <c r="S23" s="20"/>
      <c r="T23" s="20"/>
    </row>
    <row r="24" spans="1:20" s="21" customFormat="1" ht="16.5" customHeight="1">
      <c r="A24" s="14">
        <v>16</v>
      </c>
      <c r="B24" s="37" t="s">
        <v>28</v>
      </c>
      <c r="C24" s="26"/>
      <c r="D24" s="27">
        <v>137</v>
      </c>
      <c r="E24" s="27">
        <v>165</v>
      </c>
      <c r="F24" s="27">
        <v>223</v>
      </c>
      <c r="G24" s="27">
        <v>130</v>
      </c>
      <c r="H24" s="27">
        <v>160</v>
      </c>
      <c r="I24" s="27">
        <v>206</v>
      </c>
      <c r="J24" s="28">
        <v>157</v>
      </c>
      <c r="K24" s="29">
        <f>IF(J24&gt;0,(SUM(D24:J24)-MIN(D24:J24)),SUM(D24:I24))</f>
        <v>1048</v>
      </c>
      <c r="L24" s="30">
        <f>K24+C24*(IF(J24&gt;0,6,COUNTIF(D24:I24,"&gt;0")))</f>
        <v>1048</v>
      </c>
      <c r="M24" s="31">
        <f>IF(L24&gt;0,L24/COUNTA(D24:I24),0)</f>
        <v>174.66666666666666</v>
      </c>
      <c r="N24" s="24">
        <f>MIN(B24:G24)</f>
        <v>130</v>
      </c>
      <c r="O24" s="20"/>
      <c r="P24" s="20"/>
      <c r="Q24" s="21">
        <f>MAX(D24:I24)</f>
        <v>223</v>
      </c>
      <c r="R24" s="20"/>
      <c r="S24" s="20"/>
      <c r="T24" s="20"/>
    </row>
    <row r="25" spans="1:20" s="21" customFormat="1" ht="16.5" customHeight="1">
      <c r="A25" s="14">
        <v>17</v>
      </c>
      <c r="B25" s="38" t="s">
        <v>29</v>
      </c>
      <c r="C25" s="26"/>
      <c r="D25" s="34">
        <v>197</v>
      </c>
      <c r="E25" s="34">
        <v>174</v>
      </c>
      <c r="F25" s="34">
        <v>161</v>
      </c>
      <c r="G25" s="34">
        <v>152</v>
      </c>
      <c r="H25" s="34">
        <v>188</v>
      </c>
      <c r="I25" s="34">
        <v>167</v>
      </c>
      <c r="J25" s="28">
        <v>160</v>
      </c>
      <c r="K25" s="29">
        <f>IF(J25&gt;0,(SUM(D25:J25)-MIN(D25:J25)),SUM(D25:I25))</f>
        <v>1047</v>
      </c>
      <c r="L25" s="30">
        <f>K25+C25*(IF(J25&gt;0,6,COUNTIF(D25:I25,"&gt;0")))</f>
        <v>1047</v>
      </c>
      <c r="M25" s="31">
        <f>IF(L25&gt;0,L25/COUNTA(D25:I25),0)</f>
        <v>174.5</v>
      </c>
      <c r="N25" s="24">
        <f>MIN(B25:G25)</f>
        <v>152</v>
      </c>
      <c r="O25" s="20"/>
      <c r="P25" s="20"/>
      <c r="Q25" s="21">
        <f>MAX(D25:I25)</f>
        <v>197</v>
      </c>
      <c r="R25" s="20"/>
      <c r="S25" s="20"/>
      <c r="T25" s="20"/>
    </row>
    <row r="26" spans="1:20" s="21" customFormat="1" ht="16.5" customHeight="1">
      <c r="A26" s="14">
        <v>18</v>
      </c>
      <c r="B26" s="25" t="s">
        <v>30</v>
      </c>
      <c r="C26" s="26">
        <v>5</v>
      </c>
      <c r="D26" s="34">
        <v>145</v>
      </c>
      <c r="E26" s="34">
        <v>182</v>
      </c>
      <c r="F26" s="34">
        <v>191</v>
      </c>
      <c r="G26" s="34">
        <v>160</v>
      </c>
      <c r="H26" s="34">
        <v>162</v>
      </c>
      <c r="I26" s="34">
        <v>158</v>
      </c>
      <c r="J26" s="28"/>
      <c r="K26" s="29">
        <f>IF(J26&gt;0,(SUM(D26:J26)-MIN(D26:J26)),SUM(D26:I26))</f>
        <v>998</v>
      </c>
      <c r="L26" s="30">
        <f>K26+C26*(IF(J26&gt;0,6,COUNTIF(D26:I26,"&gt;0")))</f>
        <v>1028</v>
      </c>
      <c r="M26" s="31">
        <f>IF(L26&gt;0,L26/COUNTA(D26:I26),0)</f>
        <v>171.33333333333334</v>
      </c>
      <c r="N26" s="24">
        <f>MIN(B26:G26)</f>
        <v>5</v>
      </c>
      <c r="O26" s="20"/>
      <c r="P26" s="20"/>
      <c r="Q26" s="21">
        <f>MAX(D26:I26)</f>
        <v>191</v>
      </c>
      <c r="R26" s="20"/>
      <c r="S26" s="20"/>
      <c r="T26" s="20"/>
    </row>
    <row r="27" spans="1:20" s="21" customFormat="1" ht="16.5" customHeight="1">
      <c r="A27" s="14">
        <v>19</v>
      </c>
      <c r="B27" s="25" t="s">
        <v>31</v>
      </c>
      <c r="C27" s="26"/>
      <c r="D27" s="34">
        <v>144</v>
      </c>
      <c r="E27" s="34">
        <v>168</v>
      </c>
      <c r="F27" s="34">
        <v>167</v>
      </c>
      <c r="G27" s="34">
        <v>147</v>
      </c>
      <c r="H27" s="34">
        <v>188</v>
      </c>
      <c r="I27" s="34">
        <v>156</v>
      </c>
      <c r="J27" s="28">
        <v>163</v>
      </c>
      <c r="K27" s="29">
        <f>IF(J27&gt;0,(SUM(D27:J27)-MIN(D27:J27)),SUM(D27:I27))</f>
        <v>989</v>
      </c>
      <c r="L27" s="30">
        <f>K27+C27*(IF(J27&gt;0,6,COUNTIF(D27:I27,"&gt;0")))</f>
        <v>989</v>
      </c>
      <c r="M27" s="31">
        <f>IF(L27&gt;0,L27/COUNTA(D27:I27),0)</f>
        <v>164.83333333333334</v>
      </c>
      <c r="N27" s="24">
        <f>MIN(B27:G27)</f>
        <v>144</v>
      </c>
      <c r="O27" s="20"/>
      <c r="P27" s="20"/>
      <c r="Q27" s="21">
        <f>MAX(D27:I27)</f>
        <v>188</v>
      </c>
      <c r="R27" s="20"/>
      <c r="S27" s="20"/>
      <c r="T27" s="20"/>
    </row>
    <row r="28" spans="1:20" s="21" customFormat="1" ht="16.5" customHeight="1">
      <c r="A28" s="14">
        <v>20</v>
      </c>
      <c r="B28" s="39" t="s">
        <v>32</v>
      </c>
      <c r="C28" s="26">
        <v>5</v>
      </c>
      <c r="D28" s="27">
        <v>149</v>
      </c>
      <c r="E28" s="27">
        <v>184</v>
      </c>
      <c r="F28" s="27">
        <v>149</v>
      </c>
      <c r="G28" s="27">
        <v>147</v>
      </c>
      <c r="H28" s="27">
        <v>121</v>
      </c>
      <c r="I28" s="27">
        <v>153</v>
      </c>
      <c r="J28" s="28">
        <v>160</v>
      </c>
      <c r="K28" s="29">
        <f>IF(J28&gt;0,(SUM(D28:J28)-MIN(D28:J28)),SUM(D28:I28))</f>
        <v>942</v>
      </c>
      <c r="L28" s="30">
        <f>K28+C28*(IF(J28&gt;0,6,COUNTIF(D28:I28,"&gt;0")))</f>
        <v>972</v>
      </c>
      <c r="M28" s="31">
        <f>IF(L28&gt;0,L28/COUNTA(D28:I28),0)</f>
        <v>162</v>
      </c>
      <c r="N28" s="24">
        <f>MIN(B28:G28)</f>
        <v>5</v>
      </c>
      <c r="O28" s="20"/>
      <c r="P28" s="20"/>
      <c r="Q28" s="21">
        <f>MAX(D28:I28)</f>
        <v>184</v>
      </c>
      <c r="R28" s="20"/>
      <c r="S28" s="20"/>
      <c r="T28" s="20"/>
    </row>
    <row r="29" spans="1:20" s="21" customFormat="1" ht="16.5" customHeight="1">
      <c r="A29" s="14">
        <v>21</v>
      </c>
      <c r="B29" s="25" t="s">
        <v>33</v>
      </c>
      <c r="C29" s="36">
        <v>5</v>
      </c>
      <c r="D29" s="34">
        <v>137</v>
      </c>
      <c r="E29" s="34">
        <v>132</v>
      </c>
      <c r="F29" s="34">
        <v>159</v>
      </c>
      <c r="G29" s="34">
        <v>137</v>
      </c>
      <c r="H29" s="34">
        <v>150</v>
      </c>
      <c r="I29" s="34">
        <v>215</v>
      </c>
      <c r="J29" s="28"/>
      <c r="K29" s="29">
        <f>IF(J29&gt;0,(SUM(D29:J29)-MIN(D29:J29)),SUM(D29:I29))</f>
        <v>930</v>
      </c>
      <c r="L29" s="30">
        <f>K29+C29*(IF(J29&gt;0,6,COUNTIF(D29:I29,"&gt;0")))</f>
        <v>960</v>
      </c>
      <c r="M29" s="31">
        <f>IF(L29&gt;0,L29/COUNTA(D29:I29),0)</f>
        <v>160</v>
      </c>
      <c r="N29" s="24">
        <f>MIN(B29:G29)</f>
        <v>5</v>
      </c>
      <c r="O29" s="20"/>
      <c r="P29" s="20"/>
      <c r="Q29" s="21">
        <f>MAX(D29:I29)</f>
        <v>215</v>
      </c>
      <c r="R29" s="20"/>
      <c r="S29" s="20"/>
      <c r="T29" s="20"/>
    </row>
    <row r="30" spans="1:20" s="21" customFormat="1" ht="16.5" customHeight="1">
      <c r="A30" s="14">
        <v>22</v>
      </c>
      <c r="B30" s="25" t="s">
        <v>34</v>
      </c>
      <c r="C30" s="26">
        <v>10</v>
      </c>
      <c r="D30" s="27">
        <v>164</v>
      </c>
      <c r="E30" s="27">
        <v>132</v>
      </c>
      <c r="F30" s="27">
        <v>136</v>
      </c>
      <c r="G30" s="27">
        <v>118</v>
      </c>
      <c r="H30" s="27">
        <v>145</v>
      </c>
      <c r="I30" s="27">
        <v>163</v>
      </c>
      <c r="J30" s="28"/>
      <c r="K30" s="29">
        <f>IF(J30&gt;0,(SUM(D30:J30)-MIN(D30:J30)),SUM(D30:I30))</f>
        <v>858</v>
      </c>
      <c r="L30" s="30">
        <f>K30+C30*(IF(J30&gt;0,6,COUNTIF(D30:I30,"&gt;0")))</f>
        <v>918</v>
      </c>
      <c r="M30" s="31">
        <f>IF(L30&gt;0,L30/COUNTA(D30:I30),0)</f>
        <v>153</v>
      </c>
      <c r="N30" s="24">
        <f>MIN(B30:G30)</f>
        <v>10</v>
      </c>
      <c r="O30" s="20"/>
      <c r="P30" s="20"/>
      <c r="Q30" s="21">
        <f>MAX(D30:I30)</f>
        <v>164</v>
      </c>
      <c r="R30" s="20"/>
      <c r="S30" s="20"/>
      <c r="T30" s="20"/>
    </row>
    <row r="31" spans="1:20" s="21" customFormat="1" ht="16.5" customHeight="1">
      <c r="A31" s="14">
        <v>23</v>
      </c>
      <c r="B31" s="25" t="s">
        <v>35</v>
      </c>
      <c r="C31" s="26"/>
      <c r="D31" s="27">
        <v>149</v>
      </c>
      <c r="E31" s="27">
        <v>153</v>
      </c>
      <c r="F31" s="27">
        <v>147</v>
      </c>
      <c r="G31" s="27">
        <v>147</v>
      </c>
      <c r="H31" s="27">
        <v>151</v>
      </c>
      <c r="I31" s="27">
        <v>119</v>
      </c>
      <c r="J31" s="28"/>
      <c r="K31" s="29">
        <f>IF(J31&gt;0,(SUM(D31:J31)-MIN(D31:J31)),SUM(D31:I31))</f>
        <v>866</v>
      </c>
      <c r="L31" s="30">
        <f>K31+C31*(IF(J31&gt;0,6,COUNTIF(D31:I31,"&gt;0")))</f>
        <v>866</v>
      </c>
      <c r="M31" s="31">
        <f>IF(L31&gt;0,L31/COUNTA(D31:I31),0)</f>
        <v>144.33333333333334</v>
      </c>
      <c r="N31" s="24">
        <f>MIN(B31:G31)</f>
        <v>147</v>
      </c>
      <c r="O31" s="20"/>
      <c r="P31" s="20"/>
      <c r="Q31" s="21">
        <f>MAX(D31:I31)</f>
        <v>153</v>
      </c>
      <c r="R31" s="20"/>
      <c r="S31" s="20"/>
      <c r="T31" s="20"/>
    </row>
    <row r="32" spans="1:20" s="21" customFormat="1" ht="16.5" customHeight="1">
      <c r="A32" s="14">
        <v>24</v>
      </c>
      <c r="B32" s="25" t="s">
        <v>36</v>
      </c>
      <c r="C32" s="26"/>
      <c r="D32" s="34">
        <v>153</v>
      </c>
      <c r="E32" s="34">
        <v>118</v>
      </c>
      <c r="F32" s="34">
        <v>117</v>
      </c>
      <c r="G32" s="34">
        <v>156</v>
      </c>
      <c r="H32" s="34">
        <v>155</v>
      </c>
      <c r="I32" s="34">
        <v>166</v>
      </c>
      <c r="J32" s="28"/>
      <c r="K32" s="29">
        <f>IF(J32&gt;0,(SUM(D32:J32)-MIN(D32:J32)),SUM(D32:I32))</f>
        <v>865</v>
      </c>
      <c r="L32" s="30">
        <f>K32+C32*(IF(J32&gt;0,6,COUNTIF(D32:I32,"&gt;0")))</f>
        <v>865</v>
      </c>
      <c r="M32" s="31">
        <f>IF(L32&gt;0,L32/COUNTA(D32:I32),0)</f>
        <v>144.16666666666666</v>
      </c>
      <c r="N32" s="24">
        <f>MIN(B32:G32)</f>
        <v>117</v>
      </c>
      <c r="O32" s="20"/>
      <c r="P32" s="20"/>
      <c r="Q32" s="21">
        <f>MAX(D32:I32)</f>
        <v>166</v>
      </c>
      <c r="R32" s="20"/>
      <c r="S32" s="20"/>
      <c r="T32" s="20"/>
    </row>
    <row r="33" spans="1:20" s="21" customFormat="1" ht="16.5" customHeight="1">
      <c r="A33" s="14">
        <v>25</v>
      </c>
      <c r="B33" s="25"/>
      <c r="C33" s="26"/>
      <c r="D33" s="27"/>
      <c r="E33" s="27"/>
      <c r="F33" s="27"/>
      <c r="G33" s="27"/>
      <c r="H33" s="27"/>
      <c r="I33" s="27"/>
      <c r="J33" s="28"/>
      <c r="K33" s="29">
        <f>IF(J33&gt;0,(SUM(D33:J33)-MIN(D33:J33)),SUM(D33:I33))</f>
        <v>0</v>
      </c>
      <c r="L33" s="30">
        <f>K33+C33*(IF(J33&gt;0,6,COUNTIF(D33:I33,"&gt;0")))</f>
        <v>0</v>
      </c>
      <c r="M33" s="31">
        <f>IF(L33&gt;0,L33/COUNTA(D33:I33),0)</f>
        <v>0</v>
      </c>
      <c r="N33" s="24">
        <f>MIN(B33:G33)</f>
        <v>0</v>
      </c>
      <c r="O33" s="20"/>
      <c r="P33" s="20"/>
      <c r="Q33" s="21">
        <f>MAX(D33:I33)</f>
        <v>0</v>
      </c>
      <c r="R33" s="20"/>
      <c r="S33" s="20"/>
      <c r="T33" s="20"/>
    </row>
    <row r="36" ht="12.75">
      <c r="B36" s="40"/>
    </row>
    <row r="37" ht="12.75">
      <c r="B37" s="40"/>
    </row>
    <row r="38" ht="12.75">
      <c r="B38" s="40"/>
    </row>
    <row r="39" ht="12.75">
      <c r="B39" s="40"/>
    </row>
    <row r="40" ht="12.75">
      <c r="B40" s="40"/>
    </row>
    <row r="41" ht="12.75">
      <c r="B41" s="40"/>
    </row>
    <row r="42" ht="12.75">
      <c r="B42" s="40"/>
    </row>
  </sheetData>
  <sheetProtection selectLockedCells="1" selectUnlockedCells="1"/>
  <mergeCells count="7">
    <mergeCell ref="A7:A8"/>
    <mergeCell ref="B7:B8"/>
    <mergeCell ref="C7:C8"/>
    <mergeCell ref="D7:J7"/>
    <mergeCell ref="K7:K8"/>
    <mergeCell ref="L7:L8"/>
    <mergeCell ref="M7:M8"/>
  </mergeCells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70"/>
  <drawing r:id="rId3"/>
  <legacyDrawing r:id="rId2"/>
  <oleObjects>
    <oleObject progId="Рисунок Microsoft Word" shapeId="646798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zoomScale="90" zoomScaleNormal="90" workbookViewId="0" topLeftCell="A16">
      <selection activeCell="M37" sqref="M37"/>
    </sheetView>
  </sheetViews>
  <sheetFormatPr defaultColWidth="9.140625" defaultRowHeight="12.75"/>
  <cols>
    <col min="1" max="1" width="5.28125" style="0" customWidth="1"/>
    <col min="2" max="2" width="31.7109375" style="0" customWidth="1"/>
    <col min="4" max="4" width="10.8515625" style="0" customWidth="1"/>
    <col min="5" max="5" width="11.57421875" style="0" customWidth="1"/>
    <col min="6" max="6" width="0" style="0" hidden="1" customWidth="1"/>
    <col min="8" max="8" width="13.7109375" style="0" customWidth="1"/>
    <col min="9" max="9" width="12.7109375" style="0" customWidth="1"/>
    <col min="10" max="10" width="8.28125" style="0" customWidth="1"/>
    <col min="11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16" width="3.140625" style="0" customWidth="1"/>
    <col min="18" max="18" width="27.140625" style="0" customWidth="1"/>
    <col min="251" max="16384" width="11.57421875" style="0" customWidth="1"/>
  </cols>
  <sheetData>
    <row r="1" spans="6:10" ht="17.25" customHeight="1">
      <c r="F1" s="1"/>
      <c r="G1" s="1"/>
      <c r="H1" s="3" t="s">
        <v>0</v>
      </c>
      <c r="I1" s="4"/>
      <c r="J1" s="4"/>
    </row>
    <row r="2" spans="8:10" ht="12.75">
      <c r="H2" s="3" t="s">
        <v>1</v>
      </c>
      <c r="I2" s="4"/>
      <c r="J2" s="4"/>
    </row>
    <row r="3" ht="10.5" customHeight="1">
      <c r="I3" s="2"/>
    </row>
    <row r="4" ht="13.5" customHeight="1"/>
    <row r="5" spans="1:16" ht="24" customHeight="1">
      <c r="A5" s="41" t="s">
        <v>37</v>
      </c>
      <c r="D5" s="4"/>
      <c r="O5" s="8"/>
      <c r="P5" s="8"/>
    </row>
    <row r="6" spans="3:16" s="9" customFormat="1" ht="31.5" customHeight="1">
      <c r="C6" s="42" t="s">
        <v>38</v>
      </c>
      <c r="D6" s="43"/>
      <c r="E6" s="43"/>
      <c r="F6" s="43" t="s">
        <v>39</v>
      </c>
      <c r="G6" s="41" t="s">
        <v>40</v>
      </c>
      <c r="H6" s="41"/>
      <c r="O6" s="13"/>
      <c r="P6" s="13"/>
    </row>
    <row r="7" spans="1:25" s="51" customFormat="1" ht="12" customHeight="1">
      <c r="A7" s="44"/>
      <c r="B7" s="14" t="s">
        <v>6</v>
      </c>
      <c r="C7" s="15" t="s">
        <v>7</v>
      </c>
      <c r="D7" s="16" t="s">
        <v>8</v>
      </c>
      <c r="E7" s="16"/>
      <c r="F7" s="16"/>
      <c r="G7" s="45" t="s">
        <v>9</v>
      </c>
      <c r="H7" s="46" t="s">
        <v>10</v>
      </c>
      <c r="I7" s="47" t="s">
        <v>11</v>
      </c>
      <c r="J7" s="48" t="s">
        <v>41</v>
      </c>
      <c r="K7" s="49" t="s">
        <v>42</v>
      </c>
      <c r="L7" s="50"/>
      <c r="Q7" s="21"/>
      <c r="R7" s="21"/>
      <c r="S7" s="21"/>
      <c r="T7" s="21"/>
      <c r="U7" s="21"/>
      <c r="V7" s="21"/>
      <c r="W7" s="21"/>
      <c r="X7" s="21"/>
      <c r="Y7" s="21"/>
    </row>
    <row r="8" spans="1:25" s="51" customFormat="1" ht="12" customHeight="1">
      <c r="A8" s="44"/>
      <c r="B8" s="14"/>
      <c r="C8" s="15"/>
      <c r="D8" s="22">
        <v>1</v>
      </c>
      <c r="E8" s="14">
        <v>2</v>
      </c>
      <c r="F8" s="23" t="s">
        <v>12</v>
      </c>
      <c r="G8" s="45"/>
      <c r="H8" s="46"/>
      <c r="I8" s="47"/>
      <c r="J8" s="48"/>
      <c r="K8" s="49"/>
      <c r="L8" s="50"/>
      <c r="Q8" s="21"/>
      <c r="R8" s="21"/>
      <c r="S8" s="21"/>
      <c r="T8" s="21"/>
      <c r="U8" s="21"/>
      <c r="V8" s="21"/>
      <c r="W8" s="21"/>
      <c r="X8" s="21"/>
      <c r="Y8" s="21"/>
    </row>
    <row r="9" spans="1:12" s="21" customFormat="1" ht="12" customHeight="1">
      <c r="A9" s="44">
        <v>9</v>
      </c>
      <c r="B9" s="52" t="str">
        <f>квалификация!B17</f>
        <v>Фамин Денис</v>
      </c>
      <c r="C9" s="26"/>
      <c r="D9" s="53">
        <v>183</v>
      </c>
      <c r="E9" s="54">
        <v>207</v>
      </c>
      <c r="F9" s="55"/>
      <c r="G9" s="29">
        <f>IF(F9&gt;0,(SUM(D9:F9)-MIN(D9:F9)),SUM(D9:E9))</f>
        <v>390</v>
      </c>
      <c r="H9" s="30">
        <f>G9+C9*(IF(F9&gt;0,6,COUNTIF(D9:E9,"&gt;0")))</f>
        <v>390</v>
      </c>
      <c r="I9" s="56">
        <f>IF(H9&gt;0,H9/COUNTA(D9:E9),0)</f>
        <v>195</v>
      </c>
      <c r="J9" s="57">
        <v>1</v>
      </c>
      <c r="K9" s="24">
        <f>MIN(C9:D9)</f>
        <v>183</v>
      </c>
      <c r="L9" s="20"/>
    </row>
    <row r="10" spans="1:12" s="21" customFormat="1" ht="12" customHeight="1">
      <c r="A10" s="44">
        <v>14</v>
      </c>
      <c r="B10" s="52" t="str">
        <f>квалификация!B22</f>
        <v>Поляков Александр</v>
      </c>
      <c r="C10" s="36"/>
      <c r="D10" s="58">
        <v>171</v>
      </c>
      <c r="E10" s="59">
        <v>180</v>
      </c>
      <c r="F10" s="55"/>
      <c r="G10" s="29">
        <f>IF(F10&gt;0,(SUM(D10:F10)-MIN(D10:F10)),SUM(D10:E10))</f>
        <v>351</v>
      </c>
      <c r="H10" s="30">
        <f>G10+C10*(IF(F10&gt;0,6,COUNTIF(D10:E10,"&gt;0")))</f>
        <v>351</v>
      </c>
      <c r="I10" s="56">
        <f>IF(H10&gt;0,H10/COUNTA(D10:E10),0)</f>
        <v>175.5</v>
      </c>
      <c r="J10" s="57">
        <v>2</v>
      </c>
      <c r="K10" s="24">
        <f>MIN(C10:D10)</f>
        <v>171</v>
      </c>
      <c r="L10" s="20"/>
    </row>
    <row r="11" spans="1:25" s="21" customFormat="1" ht="12.75" customHeight="1">
      <c r="A11" s="44">
        <v>12</v>
      </c>
      <c r="B11" s="52" t="str">
        <f>квалификация!B20</f>
        <v>Гущин Александр</v>
      </c>
      <c r="C11" s="26">
        <v>8</v>
      </c>
      <c r="D11" s="60">
        <v>186</v>
      </c>
      <c r="E11" s="61">
        <v>143</v>
      </c>
      <c r="F11" s="55"/>
      <c r="G11" s="29">
        <f>IF(F11&gt;0,(SUM(D11:F11)-MIN(D11:F11)),SUM(D11:E11))</f>
        <v>329</v>
      </c>
      <c r="H11" s="30">
        <f>G11+C11*(IF(F11&gt;0,6,COUNTIF(D11:E11,"&gt;0")))</f>
        <v>345</v>
      </c>
      <c r="I11" s="56">
        <f>IF(H11&gt;0,H11/COUNTA(D11:E11),0)</f>
        <v>172.5</v>
      </c>
      <c r="J11" s="57">
        <v>3</v>
      </c>
      <c r="K11" s="24">
        <f>MIN(C11:D11)</f>
        <v>8</v>
      </c>
      <c r="L11" s="20"/>
      <c r="Q11"/>
      <c r="R11"/>
      <c r="S11"/>
      <c r="T11"/>
      <c r="U11"/>
      <c r="V11"/>
      <c r="W11"/>
      <c r="X11"/>
      <c r="Y11"/>
    </row>
    <row r="12" spans="1:25" s="21" customFormat="1" ht="12" customHeight="1">
      <c r="A12" s="44">
        <v>11</v>
      </c>
      <c r="B12" s="52" t="str">
        <f>квалификация!B19</f>
        <v>Криворотов Виктор</v>
      </c>
      <c r="C12" s="26">
        <v>8</v>
      </c>
      <c r="D12" s="58">
        <v>160</v>
      </c>
      <c r="E12" s="59">
        <v>167</v>
      </c>
      <c r="F12" s="55"/>
      <c r="G12" s="29">
        <f>IF(F12&gt;0,(SUM(D12:F12)-MIN(D12:F12)),SUM(D12:E12))</f>
        <v>327</v>
      </c>
      <c r="H12" s="30">
        <f>G12+C12*(IF(F12&gt;0,6,COUNTIF(D12:E12,"&gt;0")))</f>
        <v>343</v>
      </c>
      <c r="I12" s="56">
        <f>IF(H12&gt;0,H12/COUNTA(D12:E12),0)</f>
        <v>171.5</v>
      </c>
      <c r="J12" s="57">
        <v>4</v>
      </c>
      <c r="K12" s="24">
        <f>MIN(C12:D12)</f>
        <v>8</v>
      </c>
      <c r="L12" s="20"/>
      <c r="Q12"/>
      <c r="R12"/>
      <c r="S12"/>
      <c r="T12"/>
      <c r="U12"/>
      <c r="V12"/>
      <c r="W12"/>
      <c r="X12"/>
      <c r="Y12"/>
    </row>
    <row r="13" spans="1:25" s="21" customFormat="1" ht="12" customHeight="1">
      <c r="A13" s="44">
        <v>16</v>
      </c>
      <c r="B13" s="52" t="str">
        <f>квалификация!B24</f>
        <v>Лявин Андрей</v>
      </c>
      <c r="C13" s="26"/>
      <c r="D13" s="53">
        <v>192</v>
      </c>
      <c r="E13" s="54">
        <v>145</v>
      </c>
      <c r="F13" s="55"/>
      <c r="G13" s="29">
        <f>IF(F13&gt;0,(SUM(D13:F13)-MIN(D13:F13)),SUM(D13:E13))</f>
        <v>337</v>
      </c>
      <c r="H13" s="30">
        <f>G13+C13*(IF(F13&gt;0,6,COUNTIF(D13:E13,"&gt;0")))</f>
        <v>337</v>
      </c>
      <c r="I13" s="56">
        <f>IF(H13&gt;0,H13/COUNTA(D13:E13),0)</f>
        <v>168.5</v>
      </c>
      <c r="J13" s="57">
        <v>13</v>
      </c>
      <c r="K13" s="24">
        <f>MIN(C13:D13)</f>
        <v>192</v>
      </c>
      <c r="L13" s="20"/>
      <c r="Q13"/>
      <c r="R13"/>
      <c r="S13"/>
      <c r="T13"/>
      <c r="U13"/>
      <c r="V13"/>
      <c r="W13"/>
      <c r="X13"/>
      <c r="Y13"/>
    </row>
    <row r="14" spans="1:25" s="21" customFormat="1" ht="12" customHeight="1">
      <c r="A14" s="44">
        <v>10</v>
      </c>
      <c r="B14" s="52" t="str">
        <f>квалификация!B18</f>
        <v>Карпов Сергей</v>
      </c>
      <c r="C14" s="26">
        <v>8</v>
      </c>
      <c r="D14" s="58">
        <v>168</v>
      </c>
      <c r="E14" s="59">
        <v>151</v>
      </c>
      <c r="F14" s="55"/>
      <c r="G14" s="29">
        <f>IF(F14&gt;0,(SUM(D14:F14)-MIN(D14:F14)),SUM(D14:E14))</f>
        <v>319</v>
      </c>
      <c r="H14" s="30">
        <f>G14+C14*(IF(F14&gt;0,6,COUNTIF(D14:E14,"&gt;0")))</f>
        <v>335</v>
      </c>
      <c r="I14" s="56">
        <f>IF(H14&gt;0,H14/COUNTA(D14:E14),0)</f>
        <v>167.5</v>
      </c>
      <c r="J14" s="57">
        <v>14</v>
      </c>
      <c r="K14" s="24"/>
      <c r="L14" s="20"/>
      <c r="Q14"/>
      <c r="R14"/>
      <c r="S14"/>
      <c r="T14"/>
      <c r="U14"/>
      <c r="V14"/>
      <c r="W14"/>
      <c r="X14"/>
      <c r="Y14"/>
    </row>
    <row r="15" spans="1:25" s="21" customFormat="1" ht="12" customHeight="1">
      <c r="A15" s="44">
        <v>13</v>
      </c>
      <c r="B15" s="52" t="str">
        <f>квалификация!B21</f>
        <v>Мезинов Антон</v>
      </c>
      <c r="C15" s="26"/>
      <c r="D15" s="53">
        <v>176</v>
      </c>
      <c r="E15" s="54">
        <v>155</v>
      </c>
      <c r="F15" s="55"/>
      <c r="G15" s="29">
        <f>IF(F15&gt;0,(SUM(D15:F15)-MIN(D15:F15)),SUM(D15:E15))</f>
        <v>331</v>
      </c>
      <c r="H15" s="30">
        <f>G15+C15*(IF(F15&gt;0,6,COUNTIF(D15:E15,"&gt;0")))</f>
        <v>331</v>
      </c>
      <c r="I15" s="56">
        <f>IF(H15&gt;0,H15/COUNTA(D15:E15),0)</f>
        <v>165.5</v>
      </c>
      <c r="J15" s="57">
        <v>15</v>
      </c>
      <c r="K15" s="24"/>
      <c r="L15" s="20"/>
      <c r="Q15"/>
      <c r="R15"/>
      <c r="S15"/>
      <c r="T15"/>
      <c r="U15"/>
      <c r="V15"/>
      <c r="W15"/>
      <c r="X15"/>
      <c r="Y15"/>
    </row>
    <row r="16" spans="1:25" s="21" customFormat="1" ht="12" customHeight="1">
      <c r="A16" s="44">
        <v>15</v>
      </c>
      <c r="B16" s="52" t="str">
        <f>квалификация!B23</f>
        <v>Лазарев Сергей</v>
      </c>
      <c r="C16" s="26"/>
      <c r="D16" s="58">
        <v>155</v>
      </c>
      <c r="E16" s="59">
        <v>132</v>
      </c>
      <c r="F16" s="55"/>
      <c r="G16" s="29">
        <f>IF(F16&gt;0,(SUM(D16:F16)-MIN(D16:F16)),SUM(D16:E16))</f>
        <v>287</v>
      </c>
      <c r="H16" s="30">
        <f>G16+C16*(IF(F16&gt;0,6,COUNTIF(D16:E16,"&gt;0")))</f>
        <v>287</v>
      </c>
      <c r="I16" s="56">
        <f>IF(H16&gt;0,H16/COUNTA(D16:E16),0)</f>
        <v>143.5</v>
      </c>
      <c r="J16" s="57">
        <v>16</v>
      </c>
      <c r="K16" s="24"/>
      <c r="L16" s="20"/>
      <c r="Q16"/>
      <c r="R16"/>
      <c r="S16"/>
      <c r="T16"/>
      <c r="U16"/>
      <c r="V16"/>
      <c r="W16"/>
      <c r="X16"/>
      <c r="Y16"/>
    </row>
    <row r="17" spans="1:9" ht="12.75">
      <c r="A17" s="6"/>
      <c r="B17" s="62"/>
      <c r="C17" s="6"/>
      <c r="D17" s="6"/>
      <c r="E17" s="6"/>
      <c r="F17" s="6"/>
      <c r="G17" s="6"/>
      <c r="H17" s="6"/>
      <c r="I17" s="6"/>
    </row>
    <row r="18" spans="1:10" ht="12" customHeight="1">
      <c r="A18" s="44"/>
      <c r="B18" s="14" t="s">
        <v>6</v>
      </c>
      <c r="C18" s="15"/>
      <c r="D18" s="16" t="s">
        <v>43</v>
      </c>
      <c r="E18" s="16"/>
      <c r="F18" s="16"/>
      <c r="G18" s="45" t="s">
        <v>9</v>
      </c>
      <c r="H18" s="46" t="s">
        <v>10</v>
      </c>
      <c r="I18" s="47" t="s">
        <v>11</v>
      </c>
      <c r="J18" s="48" t="s">
        <v>41</v>
      </c>
    </row>
    <row r="19" spans="1:10" ht="12" customHeight="1">
      <c r="A19" s="44"/>
      <c r="B19" s="14"/>
      <c r="C19" s="15"/>
      <c r="D19" s="22">
        <v>1</v>
      </c>
      <c r="E19" s="14">
        <v>2</v>
      </c>
      <c r="F19" s="23" t="s">
        <v>12</v>
      </c>
      <c r="G19" s="45"/>
      <c r="H19" s="46"/>
      <c r="I19" s="47"/>
      <c r="J19" s="48"/>
    </row>
    <row r="20" spans="1:10" ht="12" customHeight="1">
      <c r="A20" s="44">
        <v>11</v>
      </c>
      <c r="B20" s="52" t="s">
        <v>23</v>
      </c>
      <c r="C20" s="35">
        <v>8</v>
      </c>
      <c r="D20" s="58">
        <v>215</v>
      </c>
      <c r="E20" s="59">
        <v>203</v>
      </c>
      <c r="F20" s="55"/>
      <c r="G20" s="63">
        <f>IF(F20&gt;0,(SUM(D20:F20)-MIN(D20:F20)),SUM(D20:E20))</f>
        <v>418</v>
      </c>
      <c r="H20" s="64">
        <f>G20+C20*(IF(F20&gt;0,6,COUNTIF(D20:E20,"&gt;0")))</f>
        <v>434</v>
      </c>
      <c r="I20" s="56">
        <f>IF(H20&gt;0,H20/COUNTA(D20:E20),0)</f>
        <v>217</v>
      </c>
      <c r="J20" s="57">
        <v>1</v>
      </c>
    </row>
    <row r="21" spans="1:10" ht="12" customHeight="1">
      <c r="A21" s="44">
        <v>7</v>
      </c>
      <c r="B21" s="52" t="str">
        <f>квалификация!B15</f>
        <v>Григоренко Сергей</v>
      </c>
      <c r="C21" s="65"/>
      <c r="D21" s="58">
        <v>249</v>
      </c>
      <c r="E21" s="59">
        <v>178</v>
      </c>
      <c r="F21" s="55"/>
      <c r="G21" s="63">
        <f>IF(F21&gt;0,(SUM(D21:F21)-MIN(D21:F21)),SUM(D21:E21))</f>
        <v>427</v>
      </c>
      <c r="H21" s="64">
        <f>G21+C21*(IF(F21&gt;0,6,COUNTIF(D21:E21,"&gt;0")))</f>
        <v>427</v>
      </c>
      <c r="I21" s="56">
        <f>IF(H21&gt;0,H21/COUNTA(D21:E21),0)</f>
        <v>213.5</v>
      </c>
      <c r="J21" s="57">
        <v>2</v>
      </c>
    </row>
    <row r="22" spans="1:10" ht="12" customHeight="1">
      <c r="A22" s="44">
        <v>9</v>
      </c>
      <c r="B22" s="52" t="s">
        <v>21</v>
      </c>
      <c r="C22" s="65"/>
      <c r="D22" s="58">
        <v>215</v>
      </c>
      <c r="E22" s="59">
        <v>199</v>
      </c>
      <c r="F22" s="55"/>
      <c r="G22" s="63">
        <f>IF(F22&gt;0,(SUM(D22:F22)-MIN(D22:F22)),SUM(D22:E22))</f>
        <v>414</v>
      </c>
      <c r="H22" s="64">
        <f>G22+C22*(IF(F22&gt;0,6,COUNTIF(D22:E22,"&gt;0")))</f>
        <v>414</v>
      </c>
      <c r="I22" s="56">
        <f>IF(H22&gt;0,H22/COUNTA(D22:E22),0)</f>
        <v>207</v>
      </c>
      <c r="J22" s="57">
        <v>3</v>
      </c>
    </row>
    <row r="23" spans="1:10" ht="12" customHeight="1">
      <c r="A23" s="44">
        <v>8</v>
      </c>
      <c r="B23" s="52" t="str">
        <f>квалификация!B16</f>
        <v>Иванова Ольга</v>
      </c>
      <c r="C23" s="65">
        <v>15</v>
      </c>
      <c r="D23" s="53">
        <v>171</v>
      </c>
      <c r="E23" s="54">
        <v>188</v>
      </c>
      <c r="F23" s="55"/>
      <c r="G23" s="63">
        <f>IF(F23&gt;0,(SUM(D23:F23)-MIN(D23:F23)),SUM(D23:E23))</f>
        <v>359</v>
      </c>
      <c r="H23" s="64">
        <f>G23+C23*(IF(F23&gt;0,6,COUNTIF(D23:E23,"&gt;0")))</f>
        <v>389</v>
      </c>
      <c r="I23" s="56">
        <f>IF(H23&gt;0,H23/COUNTA(D23:E23),0)</f>
        <v>194.5</v>
      </c>
      <c r="J23" s="57">
        <v>4</v>
      </c>
    </row>
    <row r="24" spans="1:10" ht="12" customHeight="1">
      <c r="A24" s="44">
        <v>6</v>
      </c>
      <c r="B24" s="52" t="str">
        <f>квалификация!B14</f>
        <v>Марченко Петр</v>
      </c>
      <c r="C24" s="65"/>
      <c r="D24" s="53">
        <v>207</v>
      </c>
      <c r="E24" s="54">
        <v>160</v>
      </c>
      <c r="F24" s="55"/>
      <c r="G24" s="63">
        <f>IF(F24&gt;0,(SUM(D24:F24)-MIN(D24:F24)),SUM(D24:E24))</f>
        <v>367</v>
      </c>
      <c r="H24" s="64">
        <f>G24+C24*(IF(F24&gt;0,6,COUNTIF(D24:E24,"&gt;0")))</f>
        <v>367</v>
      </c>
      <c r="I24" s="56">
        <f>IF(H24&gt;0,H24/COUNTA(D24:E24),0)</f>
        <v>183.5</v>
      </c>
      <c r="J24" s="57">
        <v>9</v>
      </c>
    </row>
    <row r="25" spans="1:10" ht="12" customHeight="1">
      <c r="A25" s="44">
        <v>5</v>
      </c>
      <c r="B25" s="52" t="str">
        <f>квалификация!B13</f>
        <v>Лаптев Вячеслав</v>
      </c>
      <c r="C25" s="65">
        <v>8</v>
      </c>
      <c r="D25" s="58">
        <v>153</v>
      </c>
      <c r="E25" s="59">
        <v>177</v>
      </c>
      <c r="F25" s="55"/>
      <c r="G25" s="63">
        <f>IF(F25&gt;0,(SUM(D25:F25)-MIN(D25:F25)),SUM(D25:E25))</f>
        <v>330</v>
      </c>
      <c r="H25" s="64">
        <f>G25+C25*(IF(F25&gt;0,6,COUNTIF(D25:E25,"&gt;0")))</f>
        <v>346</v>
      </c>
      <c r="I25" s="56">
        <f>IF(H25&gt;0,H25/COUNTA(D25:E25),0)</f>
        <v>173</v>
      </c>
      <c r="J25" s="57">
        <v>10</v>
      </c>
    </row>
    <row r="26" spans="1:10" ht="12" customHeight="1">
      <c r="A26" s="44">
        <v>14</v>
      </c>
      <c r="B26" s="52" t="s">
        <v>26</v>
      </c>
      <c r="C26" s="26"/>
      <c r="D26" s="53">
        <v>175</v>
      </c>
      <c r="E26" s="54">
        <v>158</v>
      </c>
      <c r="F26" s="55"/>
      <c r="G26" s="63">
        <f>IF(F26&gt;0,(SUM(D26:F26)-MIN(D26:F26)),SUM(D26:E26))</f>
        <v>333</v>
      </c>
      <c r="H26" s="64">
        <f>G26+C26*(IF(F26&gt;0,6,COUNTIF(D26:E26,"&gt;0")))</f>
        <v>333</v>
      </c>
      <c r="I26" s="56">
        <f>IF(H26&gt;0,H26/COUNTA(D26:E26),0)</f>
        <v>166.5</v>
      </c>
      <c r="J26" s="57">
        <v>11</v>
      </c>
    </row>
    <row r="27" spans="1:10" ht="12" customHeight="1">
      <c r="A27" s="44">
        <v>12</v>
      </c>
      <c r="B27" s="52" t="s">
        <v>44</v>
      </c>
      <c r="C27" s="26">
        <v>8</v>
      </c>
      <c r="D27" s="58">
        <v>112</v>
      </c>
      <c r="E27" s="59">
        <v>148</v>
      </c>
      <c r="F27" s="55"/>
      <c r="G27" s="63">
        <f>IF(F27&gt;0,(SUM(D27:F27)-MIN(D27:F27)),SUM(D27:E27))</f>
        <v>260</v>
      </c>
      <c r="H27" s="64">
        <f>G27+C27*(IF(F27&gt;0,6,COUNTIF(D27:E27,"&gt;0")))</f>
        <v>276</v>
      </c>
      <c r="I27" s="56">
        <f>IF(H27&gt;0,H27/COUNTA(D27:E27),0)</f>
        <v>138</v>
      </c>
      <c r="J27" s="57">
        <v>12</v>
      </c>
    </row>
    <row r="28" spans="1:9" ht="12.75">
      <c r="A28" s="66"/>
      <c r="B28" s="52"/>
      <c r="C28" s="26"/>
      <c r="D28" s="6"/>
      <c r="E28" s="6"/>
      <c r="F28" s="6"/>
      <c r="G28" s="6"/>
      <c r="H28" s="6"/>
      <c r="I28" s="6"/>
    </row>
    <row r="29" spans="1:10" ht="12" customHeight="1">
      <c r="A29" s="44"/>
      <c r="B29" s="14" t="s">
        <v>6</v>
      </c>
      <c r="C29" s="15" t="s">
        <v>7</v>
      </c>
      <c r="D29" s="16" t="s">
        <v>8</v>
      </c>
      <c r="E29" s="16"/>
      <c r="F29" s="16"/>
      <c r="G29" s="67" t="s">
        <v>9</v>
      </c>
      <c r="H29" s="68" t="s">
        <v>10</v>
      </c>
      <c r="I29" s="47" t="s">
        <v>11</v>
      </c>
      <c r="J29" s="48" t="s">
        <v>45</v>
      </c>
    </row>
    <row r="30" spans="1:10" ht="12" customHeight="1">
      <c r="A30" s="44"/>
      <c r="B30" s="14"/>
      <c r="C30" s="15"/>
      <c r="D30" s="22">
        <v>1</v>
      </c>
      <c r="E30" s="14">
        <v>2</v>
      </c>
      <c r="F30" s="23" t="s">
        <v>12</v>
      </c>
      <c r="G30" s="67"/>
      <c r="H30" s="68"/>
      <c r="I30" s="47"/>
      <c r="J30" s="48"/>
    </row>
    <row r="31" spans="1:10" ht="12" customHeight="1">
      <c r="A31" s="44">
        <v>3</v>
      </c>
      <c r="B31" s="52" t="str">
        <f>квалификация!B11</f>
        <v>Плиев Олег</v>
      </c>
      <c r="C31" s="65">
        <v>5</v>
      </c>
      <c r="D31" s="69">
        <v>232</v>
      </c>
      <c r="E31" s="70">
        <v>224</v>
      </c>
      <c r="F31" s="55"/>
      <c r="G31" s="29">
        <f>IF(F31&gt;0,(SUM(D31:F31)-MIN(D31:F31)),SUM(D31:E31))</f>
        <v>456</v>
      </c>
      <c r="H31" s="30">
        <f>G31+C31*(IF(F31&gt;0,6,COUNTIF(D31:E31,"&gt;0")))</f>
        <v>466</v>
      </c>
      <c r="I31" s="56">
        <f>IF(H31&gt;0,H31/COUNTA(D31:E31),0)</f>
        <v>233</v>
      </c>
      <c r="J31" s="57">
        <v>1</v>
      </c>
    </row>
    <row r="32" spans="1:10" ht="12" customHeight="1">
      <c r="A32" s="44">
        <v>4</v>
      </c>
      <c r="B32" s="52" t="str">
        <f>квалификация!B12</f>
        <v>Шукаев Максим</v>
      </c>
      <c r="C32" s="65"/>
      <c r="D32" s="71">
        <v>195</v>
      </c>
      <c r="E32" s="72">
        <v>189</v>
      </c>
      <c r="F32" s="55"/>
      <c r="G32" s="29">
        <f>IF(F32&gt;0,(SUM(D32:F32)-MIN(D32:F32)),SUM(D32:E32))</f>
        <v>384</v>
      </c>
      <c r="H32" s="30">
        <f>G32+C32*(IF(F32&gt;0,6,COUNTIF(D32:E32,"&gt;0")))</f>
        <v>384</v>
      </c>
      <c r="I32" s="56">
        <f>IF(H32&gt;0,H32/COUNTA(D32:E32),0)</f>
        <v>192</v>
      </c>
      <c r="J32" s="57">
        <v>2</v>
      </c>
    </row>
    <row r="33" spans="1:10" ht="12" customHeight="1">
      <c r="A33" s="44">
        <v>2</v>
      </c>
      <c r="B33" s="52" t="str">
        <f>квалификация!B10</f>
        <v>Безотосный Алексей</v>
      </c>
      <c r="C33" s="65">
        <v>5</v>
      </c>
      <c r="D33" s="71">
        <v>184</v>
      </c>
      <c r="E33" s="72">
        <v>188</v>
      </c>
      <c r="F33" s="55"/>
      <c r="G33" s="29">
        <f>IF(F33&gt;0,(SUM(D33:F33)-MIN(D33:F33)),SUM(D33:E33))</f>
        <v>372</v>
      </c>
      <c r="H33" s="30">
        <f>G33+C33*(IF(F33&gt;0,6,COUNTIF(D33:E33,"&gt;0")))</f>
        <v>382</v>
      </c>
      <c r="I33" s="56">
        <f>IF(H33&gt;0,H33/COUNTA(D33:E33),0)</f>
        <v>191</v>
      </c>
      <c r="J33" s="57">
        <v>3</v>
      </c>
    </row>
    <row r="34" spans="1:10" ht="12" customHeight="1">
      <c r="A34" s="44">
        <v>11</v>
      </c>
      <c r="B34" s="52" t="s">
        <v>23</v>
      </c>
      <c r="C34" s="26">
        <v>8</v>
      </c>
      <c r="D34" s="69">
        <v>197</v>
      </c>
      <c r="E34" s="70">
        <v>168</v>
      </c>
      <c r="F34" s="55"/>
      <c r="G34" s="29">
        <f>IF(F34&gt;0,(SUM(D34:F34)-MIN(D34:F34)),SUM(D34:E34))</f>
        <v>365</v>
      </c>
      <c r="H34" s="30">
        <f>G34+C34*(IF(F34&gt;0,6,COUNTIF(D34:E34,"&gt;0")))</f>
        <v>381</v>
      </c>
      <c r="I34" s="56">
        <f>IF(H34&gt;0,H34/COUNTA(D34:E34),0)</f>
        <v>190.5</v>
      </c>
      <c r="J34" s="57">
        <v>4</v>
      </c>
    </row>
    <row r="35" spans="1:10" ht="12" customHeight="1">
      <c r="A35" s="44">
        <v>1</v>
      </c>
      <c r="B35" s="52" t="str">
        <f>квалификация!B9</f>
        <v>Мисходжев Руслан</v>
      </c>
      <c r="C35" s="65">
        <v>5</v>
      </c>
      <c r="D35" s="69">
        <v>167</v>
      </c>
      <c r="E35" s="70">
        <v>199</v>
      </c>
      <c r="F35" s="55"/>
      <c r="G35" s="29">
        <f>IF(F35&gt;0,(SUM(D35:F35)-MIN(D35:F35)),SUM(D35:E35))</f>
        <v>366</v>
      </c>
      <c r="H35" s="30">
        <f>G35+C35*(IF(F35&gt;0,6,COUNTIF(D35:E35,"&gt;0")))</f>
        <v>376</v>
      </c>
      <c r="I35" s="56">
        <f>IF(H35&gt;0,H35/COUNTA(D35:E35),0)</f>
        <v>188</v>
      </c>
      <c r="J35" s="57">
        <v>5</v>
      </c>
    </row>
    <row r="36" spans="1:10" ht="12" customHeight="1">
      <c r="A36" s="44">
        <v>9</v>
      </c>
      <c r="B36" s="52" t="s">
        <v>21</v>
      </c>
      <c r="C36" s="26"/>
      <c r="D36" s="69">
        <v>170</v>
      </c>
      <c r="E36" s="70">
        <v>203</v>
      </c>
      <c r="F36" s="55"/>
      <c r="G36" s="29">
        <f>IF(F36&gt;0,(SUM(D36:F36)-MIN(D36:F36)),SUM(D36:E36))</f>
        <v>373</v>
      </c>
      <c r="H36" s="30">
        <f>G36+C36*(IF(F36&gt;0,6,COUNTIF(D36:E36,"&gt;0")))</f>
        <v>373</v>
      </c>
      <c r="I36" s="56">
        <f>IF(H36&gt;0,H36/COUNTA(D36:E36),0)</f>
        <v>186.5</v>
      </c>
      <c r="J36" s="57">
        <v>6</v>
      </c>
    </row>
    <row r="37" spans="1:10" ht="12" customHeight="1">
      <c r="A37" s="44">
        <v>8</v>
      </c>
      <c r="B37" s="52" t="s">
        <v>20</v>
      </c>
      <c r="C37" s="26">
        <v>15</v>
      </c>
      <c r="D37" s="69">
        <v>173</v>
      </c>
      <c r="E37" s="70">
        <v>164</v>
      </c>
      <c r="F37" s="55"/>
      <c r="G37" s="29">
        <f>IF(F37&gt;0,(SUM(D37:F37)-MIN(D37:F37)),SUM(D37:E37))</f>
        <v>337</v>
      </c>
      <c r="H37" s="30">
        <f>G37+C37*(IF(F37&gt;0,6,COUNTIF(D37:E37,"&gt;0")))</f>
        <v>367</v>
      </c>
      <c r="I37" s="56">
        <f>IF(H37&gt;0,H37/COUNTA(D37:E37),0)</f>
        <v>183.5</v>
      </c>
      <c r="J37" s="57">
        <v>7</v>
      </c>
    </row>
    <row r="38" spans="1:10" ht="12" customHeight="1">
      <c r="A38" s="44">
        <v>7</v>
      </c>
      <c r="B38" s="52" t="s">
        <v>19</v>
      </c>
      <c r="C38" s="36"/>
      <c r="D38" s="69">
        <v>201</v>
      </c>
      <c r="E38" s="70">
        <v>156</v>
      </c>
      <c r="F38" s="55"/>
      <c r="G38" s="29">
        <f>IF(F38&gt;0,(SUM(D38:F38)-MIN(D38:F38)),SUM(D38:E38))</f>
        <v>357</v>
      </c>
      <c r="H38" s="30">
        <f>G38+C38*(IF(F38&gt;0,6,COUNTIF(D38:E38,"&gt;0")))</f>
        <v>357</v>
      </c>
      <c r="I38" s="56">
        <f>IF(H38&gt;0,H38/COUNTA(D38:E38),0)</f>
        <v>178.5</v>
      </c>
      <c r="J38" s="57">
        <v>8</v>
      </c>
    </row>
    <row r="39" ht="12.75">
      <c r="I39" s="73"/>
    </row>
  </sheetData>
  <sheetProtection selectLockedCells="1" selectUnlockedCells="1"/>
  <mergeCells count="24">
    <mergeCell ref="A7:A8"/>
    <mergeCell ref="B7:B8"/>
    <mergeCell ref="C7:C8"/>
    <mergeCell ref="D7:F7"/>
    <mergeCell ref="G7:G8"/>
    <mergeCell ref="H7:H8"/>
    <mergeCell ref="I7:I8"/>
    <mergeCell ref="J7:J8"/>
    <mergeCell ref="A18:A19"/>
    <mergeCell ref="B18:B19"/>
    <mergeCell ref="C18:C19"/>
    <mergeCell ref="D18:F18"/>
    <mergeCell ref="G18:G19"/>
    <mergeCell ref="H18:H19"/>
    <mergeCell ref="I18:I19"/>
    <mergeCell ref="J18:J19"/>
    <mergeCell ref="A29:A30"/>
    <mergeCell ref="B29:B30"/>
    <mergeCell ref="C29:C30"/>
    <mergeCell ref="D29:F29"/>
    <mergeCell ref="G29:G30"/>
    <mergeCell ref="H29:H30"/>
    <mergeCell ref="I29:I30"/>
    <mergeCell ref="J29:J30"/>
  </mergeCells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46837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90" zoomScaleNormal="90" workbookViewId="0" topLeftCell="A1">
      <selection activeCell="G21" sqref="G21"/>
    </sheetView>
  </sheetViews>
  <sheetFormatPr defaultColWidth="9.140625" defaultRowHeight="12.75"/>
  <cols>
    <col min="1" max="1" width="5.28125" style="0" customWidth="1"/>
    <col min="2" max="2" width="28.28125" style="0" customWidth="1"/>
    <col min="7" max="7" width="10.57421875" style="0" customWidth="1"/>
    <col min="8" max="8" width="0" style="0" hidden="1" customWidth="1"/>
    <col min="10" max="10" width="11.8515625" style="0" customWidth="1"/>
    <col min="12" max="12" width="9.421875" style="0" customWidth="1"/>
    <col min="13" max="15" width="7.140625" style="0" customWidth="1"/>
    <col min="16" max="16" width="7.00390625" style="0" customWidth="1"/>
    <col min="17" max="17" width="5.140625" style="0" customWidth="1"/>
    <col min="18" max="18" width="7.57421875" style="0" customWidth="1"/>
  </cols>
  <sheetData>
    <row r="1" spans="10:13" ht="17.25" customHeight="1">
      <c r="J1" s="1"/>
      <c r="K1" s="1"/>
      <c r="L1" s="3" t="s">
        <v>0</v>
      </c>
      <c r="M1" s="4"/>
    </row>
    <row r="2" spans="12:13" ht="12.75">
      <c r="L2" s="3" t="s">
        <v>1</v>
      </c>
      <c r="M2" s="4"/>
    </row>
    <row r="3" ht="10.5" customHeight="1"/>
    <row r="4" ht="13.5" customHeight="1"/>
    <row r="5" spans="1:19" ht="24" customHeight="1">
      <c r="A5" s="41" t="s">
        <v>46</v>
      </c>
      <c r="D5" s="4"/>
      <c r="E5" s="4"/>
      <c r="F5" s="4"/>
      <c r="R5" s="8"/>
      <c r="S5" s="8"/>
    </row>
    <row r="6" spans="1:19" ht="24" customHeight="1">
      <c r="A6" s="9"/>
      <c r="B6" s="9"/>
      <c r="C6" s="42" t="s">
        <v>38</v>
      </c>
      <c r="D6" s="43"/>
      <c r="E6" s="41" t="s">
        <v>40</v>
      </c>
      <c r="F6" s="43"/>
      <c r="G6" s="43"/>
      <c r="H6" s="41" t="s">
        <v>47</v>
      </c>
      <c r="I6" s="41"/>
      <c r="J6" s="41"/>
      <c r="R6" s="8"/>
      <c r="S6" s="8"/>
    </row>
    <row r="7" spans="1:19" ht="28.5" customHeight="1">
      <c r="A7" s="74"/>
      <c r="D7" s="4"/>
      <c r="E7" s="4"/>
      <c r="F7" s="4"/>
      <c r="G7" s="4"/>
      <c r="H7" s="5"/>
      <c r="I7" s="75"/>
      <c r="J7" s="5"/>
      <c r="K7" s="5"/>
      <c r="L7" s="74"/>
      <c r="R7" s="8"/>
      <c r="S7" s="8"/>
    </row>
    <row r="8" spans="4:19" s="9" customFormat="1" ht="29.25" customHeight="1">
      <c r="D8" s="76"/>
      <c r="E8" s="77" t="s">
        <v>48</v>
      </c>
      <c r="F8" s="76"/>
      <c r="G8" s="76"/>
      <c r="H8" s="41"/>
      <c r="I8" s="76"/>
      <c r="J8" s="78"/>
      <c r="K8" s="77"/>
      <c r="L8" s="79"/>
      <c r="R8" s="13"/>
      <c r="S8" s="13"/>
    </row>
    <row r="9" spans="1:15" s="21" customFormat="1" ht="14.25" customHeight="1">
      <c r="A9" s="44"/>
      <c r="B9" s="14" t="s">
        <v>6</v>
      </c>
      <c r="C9" s="15" t="s">
        <v>7</v>
      </c>
      <c r="D9" s="16" t="s">
        <v>8</v>
      </c>
      <c r="E9" s="16"/>
      <c r="F9" s="16"/>
      <c r="G9" s="16"/>
      <c r="H9" s="16"/>
      <c r="I9" s="17" t="s">
        <v>9</v>
      </c>
      <c r="J9" s="18" t="s">
        <v>10</v>
      </c>
      <c r="K9" s="80" t="s">
        <v>11</v>
      </c>
      <c r="L9" s="48" t="s">
        <v>45</v>
      </c>
      <c r="M9" s="19" t="s">
        <v>49</v>
      </c>
      <c r="N9" s="19" t="s">
        <v>42</v>
      </c>
      <c r="O9" s="20"/>
    </row>
    <row r="10" spans="1:15" s="21" customFormat="1" ht="14.25" customHeight="1">
      <c r="A10" s="44"/>
      <c r="B10" s="14"/>
      <c r="C10" s="15"/>
      <c r="D10" s="22">
        <v>1</v>
      </c>
      <c r="E10" s="22">
        <v>2</v>
      </c>
      <c r="F10" s="22">
        <v>3</v>
      </c>
      <c r="G10" s="22">
        <v>4</v>
      </c>
      <c r="H10" s="23" t="s">
        <v>12</v>
      </c>
      <c r="I10" s="17"/>
      <c r="J10" s="18"/>
      <c r="K10" s="80"/>
      <c r="L10" s="48"/>
      <c r="M10" s="81">
        <f>MIN(C10:D10)</f>
        <v>1</v>
      </c>
      <c r="N10" s="24">
        <f>MIN(C10:D10)</f>
        <v>1</v>
      </c>
      <c r="O10" s="20"/>
    </row>
    <row r="11" spans="1:15" s="21" customFormat="1" ht="14.25" customHeight="1">
      <c r="A11" s="44">
        <f>раунды!A31</f>
        <v>3</v>
      </c>
      <c r="B11" s="82" t="str">
        <f>раунды!B31</f>
        <v>Плиев Олег</v>
      </c>
      <c r="C11" s="65">
        <v>5</v>
      </c>
      <c r="D11" s="69">
        <v>232</v>
      </c>
      <c r="E11" s="70">
        <v>224</v>
      </c>
      <c r="F11" s="83">
        <v>210</v>
      </c>
      <c r="G11" s="84">
        <v>190</v>
      </c>
      <c r="H11" s="55"/>
      <c r="I11" s="29">
        <f>IF(H11&gt;0,(SUM(D11:H11)-MIN(D11:H11)),SUM(D11:G11))</f>
        <v>856</v>
      </c>
      <c r="J11" s="30">
        <f>I11+C11*(IF(H11&gt;0,6,COUNTIF(D11:G11,"&gt;0")))</f>
        <v>876</v>
      </c>
      <c r="K11" s="31">
        <f>IF(J11&gt;0,J11/COUNTA(D11:G11),0)</f>
        <v>219</v>
      </c>
      <c r="L11" s="57">
        <v>1</v>
      </c>
      <c r="M11" s="81">
        <f>MIN(C11:D11)</f>
        <v>5</v>
      </c>
      <c r="N11" s="24">
        <f>MIN(C11:D11)</f>
        <v>5</v>
      </c>
      <c r="O11" s="20"/>
    </row>
    <row r="12" spans="1:15" s="21" customFormat="1" ht="14.25" customHeight="1">
      <c r="A12" s="44">
        <f>раунды!A33</f>
        <v>2</v>
      </c>
      <c r="B12" s="82" t="str">
        <f>раунды!B33</f>
        <v>Безотосный Алексей</v>
      </c>
      <c r="C12" s="65">
        <v>5</v>
      </c>
      <c r="D12" s="71">
        <v>184</v>
      </c>
      <c r="E12" s="72">
        <v>188</v>
      </c>
      <c r="F12" s="85">
        <v>179</v>
      </c>
      <c r="G12" s="86">
        <v>235</v>
      </c>
      <c r="H12" s="55"/>
      <c r="I12" s="29">
        <f>IF(H12&gt;0,(SUM(D12:H12)-MIN(D12:H12)),SUM(D12:G12))</f>
        <v>786</v>
      </c>
      <c r="J12" s="30">
        <f>I12+C12*(IF(H12&gt;0,6,COUNTIF(D12:G12,"&gt;0")))</f>
        <v>806</v>
      </c>
      <c r="K12" s="31">
        <f>IF(J12&gt;0,J12/COUNTA(D12:G12),0)</f>
        <v>201.5</v>
      </c>
      <c r="L12" s="57">
        <v>2</v>
      </c>
      <c r="M12" s="81">
        <f>MIN(C12:D12)</f>
        <v>5</v>
      </c>
      <c r="N12" s="24">
        <f>MIN(C12:D12)</f>
        <v>5</v>
      </c>
      <c r="O12" s="20"/>
    </row>
    <row r="13" spans="1:15" s="21" customFormat="1" ht="14.25" customHeight="1">
      <c r="A13" s="44">
        <f>раунды!A34</f>
        <v>11</v>
      </c>
      <c r="B13" s="82" t="str">
        <f>раунды!B34</f>
        <v>Криворотов Виктор</v>
      </c>
      <c r="C13" s="26">
        <v>8</v>
      </c>
      <c r="D13" s="69">
        <v>197</v>
      </c>
      <c r="E13" s="70">
        <v>168</v>
      </c>
      <c r="F13" s="85">
        <v>194</v>
      </c>
      <c r="G13" s="86">
        <v>190</v>
      </c>
      <c r="H13" s="55"/>
      <c r="I13" s="29">
        <f>IF(H13&gt;0,(SUM(D13:H13)-MIN(D13:H13)),SUM(D13:G13))</f>
        <v>749</v>
      </c>
      <c r="J13" s="30">
        <f>I13+C13*(IF(H13&gt;0,6,COUNTIF(D13:G13,"&gt;0")))</f>
        <v>781</v>
      </c>
      <c r="K13" s="31">
        <f>IF(J13&gt;0,J13/COUNTA(D13:G13),0)</f>
        <v>195.25</v>
      </c>
      <c r="L13" s="57">
        <v>3</v>
      </c>
      <c r="M13" s="81">
        <f>MIN(C13:D13)</f>
        <v>8</v>
      </c>
      <c r="N13" s="24">
        <f>MIN(C13:D13)</f>
        <v>8</v>
      </c>
      <c r="O13" s="20"/>
    </row>
    <row r="14" spans="1:15" s="21" customFormat="1" ht="14.25" customHeight="1">
      <c r="A14" s="44">
        <f>раунды!A32</f>
        <v>4</v>
      </c>
      <c r="B14" s="82" t="str">
        <f>раунды!B32</f>
        <v>Шукаев Максим</v>
      </c>
      <c r="C14" s="65"/>
      <c r="D14" s="71">
        <v>195</v>
      </c>
      <c r="E14" s="72">
        <v>189</v>
      </c>
      <c r="F14" s="83">
        <v>213</v>
      </c>
      <c r="G14" s="84">
        <v>160</v>
      </c>
      <c r="H14" s="55"/>
      <c r="I14" s="29">
        <f>IF(H14&gt;0,(SUM(D14:H14)-MIN(D14:H14)),SUM(D14:G14))</f>
        <v>757</v>
      </c>
      <c r="J14" s="30">
        <f>I14+C14*(IF(H14&gt;0,6,COUNTIF(D14:G14,"&gt;0")))</f>
        <v>757</v>
      </c>
      <c r="K14" s="31">
        <f>IF(J14&gt;0,J14/COUNTA(D14:G14),0)</f>
        <v>189.25</v>
      </c>
      <c r="L14" s="57">
        <v>4</v>
      </c>
      <c r="M14" s="81">
        <f>MIN(C14:D14)</f>
        <v>195</v>
      </c>
      <c r="N14" s="24">
        <f>MIN(C14:D14)</f>
        <v>195</v>
      </c>
      <c r="O14" s="20"/>
    </row>
    <row r="29" ht="12.75">
      <c r="C29" s="87"/>
    </row>
  </sheetData>
  <sheetProtection selectLockedCells="1" selectUnlockedCells="1"/>
  <mergeCells count="8">
    <mergeCell ref="A9:A10"/>
    <mergeCell ref="B9:B10"/>
    <mergeCell ref="C9:C10"/>
    <mergeCell ref="D9:H9"/>
    <mergeCell ref="I9:I10"/>
    <mergeCell ref="J9:J10"/>
    <mergeCell ref="K9:K10"/>
    <mergeCell ref="L9:L10"/>
  </mergeCells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80"/>
  <drawing r:id="rId3"/>
  <legacyDrawing r:id="rId2"/>
  <oleObjects>
    <oleObject progId="Рисунок Microsoft Word" shapeId="646736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2022-02-14T08:04:35Z</dcterms:modified>
  <cp:category/>
  <cp:version/>
  <cp:contentType/>
  <cp:contentStatus/>
  <cp:revision>1</cp:revision>
</cp:coreProperties>
</file>